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D:\Dropbox\"/>
    </mc:Choice>
  </mc:AlternateContent>
  <xr:revisionPtr revIDLastSave="0" documentId="13_ncr:1_{F6839ABC-C4D6-4C0E-90B8-D178EACA566F}" xr6:coauthVersionLast="47" xr6:coauthVersionMax="47" xr10:uidLastSave="{00000000-0000-0000-0000-000000000000}"/>
  <bookViews>
    <workbookView xWindow="-96" yWindow="0" windowWidth="27708" windowHeight="16656" tabRatio="720" activeTab="8" xr2:uid="{896B5F19-F71A-4FD9-A560-C8F235D40B8F}"/>
  </bookViews>
  <sheets>
    <sheet name="O QUE" sheetId="1" r:id="rId1"/>
    <sheet name="PARA" sheetId="2" r:id="rId2"/>
    <sheet name="DISTRIBUICAO" sheetId="4" r:id="rId3"/>
    <sheet name="MEI" sheetId="3" r:id="rId4"/>
    <sheet name="Simples" sheetId="5" r:id="rId5"/>
    <sheet name="Simples Nacional" sheetId="7" r:id="rId6"/>
    <sheet name="Lucro Presumido" sheetId="8" r:id="rId7"/>
    <sheet name="Lucro Real" sheetId="9" r:id="rId8"/>
    <sheet name="COMPARATIVO" sheetId="10" r:id="rId9"/>
    <sheet name="ICMS INTERESTADUAL" sheetId="6" r:id="rId10"/>
  </sheets>
  <externalReferences>
    <externalReference r:id="rId11"/>
  </externalReferences>
  <definedNames>
    <definedName name="bancodados2">[1]Reduções!$A:$C</definedName>
    <definedName name="frete1" localSheetId="5">#REF!</definedName>
    <definedName name="fret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7" l="1"/>
  <c r="G2" i="10" l="1"/>
  <c r="H31" i="10"/>
  <c r="F31" i="10"/>
  <c r="G31" i="10"/>
  <c r="E31" i="10"/>
  <c r="G3" i="10"/>
  <c r="G4" i="10"/>
  <c r="G5" i="10"/>
  <c r="G6" i="10"/>
  <c r="G7" i="10"/>
  <c r="G8" i="10"/>
  <c r="G9" i="10"/>
  <c r="G10" i="10"/>
  <c r="G11" i="10"/>
  <c r="D31" i="10"/>
  <c r="C31" i="10"/>
  <c r="B31" i="10"/>
  <c r="J3" i="10" l="1"/>
  <c r="J5" i="10"/>
  <c r="J7" i="10"/>
  <c r="J9" i="10"/>
  <c r="J11" i="10"/>
  <c r="I3" i="10"/>
  <c r="I4" i="10"/>
  <c r="J4" i="10" s="1"/>
  <c r="I5" i="10"/>
  <c r="I6" i="10"/>
  <c r="J6" i="10" s="1"/>
  <c r="I7" i="10"/>
  <c r="I8" i="10"/>
  <c r="J8" i="10" s="1"/>
  <c r="I9" i="10"/>
  <c r="I10" i="10"/>
  <c r="J10" i="10" s="1"/>
  <c r="I11" i="10"/>
  <c r="I2" i="10"/>
  <c r="J2" i="10" s="1"/>
  <c r="H3" i="10"/>
  <c r="H4" i="10"/>
  <c r="H5" i="10"/>
  <c r="H6" i="10"/>
  <c r="H7" i="10"/>
  <c r="H8" i="10"/>
  <c r="H9" i="10"/>
  <c r="H10" i="10"/>
  <c r="H11" i="10"/>
  <c r="H2" i="10"/>
  <c r="L3" i="10"/>
  <c r="L4" i="10"/>
  <c r="L5" i="10"/>
  <c r="L6" i="10"/>
  <c r="L7" i="10"/>
  <c r="L8" i="10"/>
  <c r="L9" i="10"/>
  <c r="L10" i="10"/>
  <c r="L11" i="10"/>
  <c r="L2" i="10"/>
  <c r="B15" i="10"/>
  <c r="S4" i="8"/>
  <c r="T4" i="8"/>
  <c r="S5" i="8"/>
  <c r="H10" i="3"/>
  <c r="J15" i="10" l="1"/>
  <c r="I15" i="10"/>
  <c r="D19" i="10" s="1"/>
  <c r="H15" i="10"/>
  <c r="G15" i="10"/>
  <c r="L15" i="10"/>
  <c r="S6" i="8"/>
  <c r="E26" i="10" l="1"/>
  <c r="H26" i="10" s="1"/>
  <c r="D27" i="10"/>
  <c r="H27" i="10" s="1"/>
  <c r="C27" i="10"/>
  <c r="E27" i="10"/>
  <c r="C26" i="10"/>
  <c r="D26" i="10"/>
  <c r="O12" i="10"/>
  <c r="B20" i="10" s="1"/>
  <c r="B19" i="10"/>
  <c r="F18" i="10"/>
  <c r="F21" i="10" s="1"/>
  <c r="G18" i="10"/>
  <c r="G21" i="10" s="1"/>
  <c r="H18" i="10"/>
  <c r="H21" i="10" s="1"/>
  <c r="C19" i="10"/>
  <c r="G19" i="10"/>
  <c r="H19" i="10"/>
  <c r="F19" i="10"/>
  <c r="E18" i="10"/>
  <c r="E19" i="10"/>
  <c r="D18" i="10"/>
  <c r="B21" i="10"/>
  <c r="C18" i="10"/>
  <c r="B18" i="10"/>
  <c r="Q14" i="9"/>
  <c r="Q11" i="8"/>
  <c r="D26" i="7"/>
  <c r="D22" i="7" a="1"/>
  <c r="D22" i="7" s="1"/>
  <c r="D23" i="7" s="1" a="1"/>
  <c r="D23" i="7" s="1"/>
  <c r="F27" i="10" l="1"/>
  <c r="G27" i="10"/>
  <c r="F26" i="10"/>
  <c r="G26" i="10"/>
  <c r="F29" i="10"/>
  <c r="F35" i="10" s="1"/>
  <c r="H29" i="10"/>
  <c r="H35" i="10" s="1"/>
  <c r="H36" i="10" s="1"/>
  <c r="E23" i="10"/>
  <c r="E22" i="10"/>
  <c r="E21" i="10"/>
  <c r="D21" i="10"/>
  <c r="D24" i="10" s="1"/>
  <c r="D22" i="10"/>
  <c r="D23" i="10"/>
  <c r="C22" i="10"/>
  <c r="C23" i="10"/>
  <c r="C21" i="10"/>
  <c r="C24" i="10" s="1"/>
  <c r="B29" i="10"/>
  <c r="B32" i="10" s="1"/>
  <c r="B33" i="10" s="1"/>
  <c r="D24" i="7"/>
  <c r="H37" i="10" l="1"/>
  <c r="G29" i="10"/>
  <c r="G35" i="10" s="1"/>
  <c r="G37" i="10" s="1"/>
  <c r="H32" i="10"/>
  <c r="H33" i="10" s="1"/>
  <c r="F37" i="10"/>
  <c r="F36" i="10"/>
  <c r="E24" i="10"/>
  <c r="E29" i="10" s="1"/>
  <c r="E32" i="10" s="1"/>
  <c r="E33" i="10" s="1"/>
  <c r="C29" i="10"/>
  <c r="D29" i="10"/>
  <c r="D32" i="10" s="1"/>
  <c r="D33" i="10" s="1"/>
  <c r="D27" i="7"/>
  <c r="D25" i="7"/>
  <c r="D28" i="7" s="1"/>
  <c r="G36" i="10" l="1"/>
  <c r="G32" i="10" s="1"/>
  <c r="G33" i="10" s="1"/>
  <c r="F32" i="10"/>
  <c r="F33" i="10" s="1"/>
  <c r="C32" i="10"/>
  <c r="C33" i="10" s="1"/>
  <c r="D29"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<sst xmlns="http://schemas.openxmlformats.org/spreadsheetml/2006/main" count="198" uniqueCount="134">
  <si>
    <t>O QUE VOCÊ VAI APRENDER</t>
  </si>
  <si>
    <t>QUAIS SÃO OS REGIMES TRIBUTÁRIOS DO BRASIL</t>
  </si>
  <si>
    <t>COM ESTE VÍDEO VOCÊ:</t>
  </si>
  <si>
    <t>VAI SABER EXATAMENTE O QUE PAGA</t>
  </si>
  <si>
    <t>VAI PODER CONFERIR E SE FOR O CASO, CONTESTAR AS GUIAS DE IMPOSTOS RECEBIDAS</t>
  </si>
  <si>
    <t>NUNCA MAIS VAI CAIR NO PAPO DOS GURUS DA DESINFORMAÇÃO</t>
  </si>
  <si>
    <r>
      <t xml:space="preserve">COMO FUNCIONA CADA UM DOS REGIMES TRIBUTÁRIOS </t>
    </r>
    <r>
      <rPr>
        <b/>
        <sz val="11"/>
        <color theme="1"/>
        <rFont val="Aptos Narrow"/>
        <family val="2"/>
        <scheme val="minor"/>
      </rPr>
      <t>NA PRÁTICA COM NÚMEROS</t>
    </r>
  </si>
  <si>
    <t>QUAIS SÃO OS IMPOSTOS QUE AS EMPRESAS PRECISAM RECOLHER</t>
  </si>
  <si>
    <t>VAI SABER ENTENDER QUAL O MELHOR REGIME TRIBUTÁRIO PARA A SUA EMPRESA</t>
  </si>
  <si>
    <t>Simples Nacional</t>
  </si>
  <si>
    <t>MEI</t>
  </si>
  <si>
    <t>Lucro Presumido</t>
  </si>
  <si>
    <t>Lucro Real</t>
  </si>
  <si>
    <t>MEI - Micro Empreendedor Individual</t>
  </si>
  <si>
    <t>Fixo mensal: R$ 82~87</t>
  </si>
  <si>
    <t>Limite Anual: R$ 81.000,00.</t>
  </si>
  <si>
    <t>Média Mensal: R$ 6.750,00.</t>
  </si>
  <si>
    <t>O que acontece se ultrapassar?</t>
  </si>
  <si>
    <t>Até 20% acima do limite (até R$ 97.200): Multa sobre o excedente, mas permanece como MEI até o fim do ano</t>
  </si>
  <si>
    <t>Acima de 20% do limite (mais de R$ 97.200): O desenquadramento é retroativo a janeiro</t>
  </si>
  <si>
    <t>CÁLCULO DE TARIFAS DO SIMPLES</t>
  </si>
  <si>
    <t>Faixa</t>
  </si>
  <si>
    <t>Alíquota</t>
  </si>
  <si>
    <t>Valor a Deduzir</t>
  </si>
  <si>
    <t>Receita Bruta em 12 Meses (em R$)</t>
  </si>
  <si>
    <t>ICMS</t>
  </si>
  <si>
    <t>1ª Faixa</t>
  </si>
  <si>
    <t>2ª Faixa</t>
  </si>
  <si>
    <t>3ª Faixa</t>
  </si>
  <si>
    <t>4ª Faixa</t>
  </si>
  <si>
    <t>5ª Faixa</t>
  </si>
  <si>
    <t>6ª Faixa</t>
  </si>
  <si>
    <t>-</t>
  </si>
  <si>
    <t xml:space="preserve">Faturamentos em R$ </t>
  </si>
  <si>
    <t>Faturamento dos últimos 12 meses</t>
  </si>
  <si>
    <t>Faturamento do mês sem ST</t>
  </si>
  <si>
    <t>Faturamento do mês com ST</t>
  </si>
  <si>
    <t>Faturamento do mês Total</t>
  </si>
  <si>
    <t>Cálculos</t>
  </si>
  <si>
    <t>Alíquota Base</t>
  </si>
  <si>
    <t>Valor a Reduzir</t>
  </si>
  <si>
    <t>Alíquota Corrigida Sem ST</t>
  </si>
  <si>
    <t>Alíquota Corrigida Com ST</t>
  </si>
  <si>
    <t>Percentual ICMS</t>
  </si>
  <si>
    <t>Valor do Simples sem ST</t>
  </si>
  <si>
    <t>Valor do Simples com ST</t>
  </si>
  <si>
    <t>Valor Total Simples</t>
  </si>
  <si>
    <t>IRPJ - Imposto de Renda de Pessoa Jurídica</t>
  </si>
  <si>
    <t>CSLL - Contribuição Social sobre o Lucro Líquido</t>
  </si>
  <si>
    <t>COFINS - Contribuição para o Financiamento da Seguridade Social</t>
  </si>
  <si>
    <t xml:space="preserve"> PIS (Programa de Integração Social) e o PASEP (Programa de Formação do Patrimônio do Servidor Público)</t>
  </si>
  <si>
    <t>CPP - Contribuição Previdenciária Patronal</t>
  </si>
  <si>
    <t>ICMS - Imposto de Circulação de Mercadorias e Serviços</t>
  </si>
  <si>
    <t> 15% sobre a base presumida (8% do faturamento no comércio), com adicional de 10% se o lucro trimestral superar R$ 60 mil.</t>
  </si>
  <si>
    <t>9% sobre a base presumida (12% do faturamento no comércio).</t>
  </si>
  <si>
    <t>0,65% sobre o faturamento mensal (regime cumulativo)</t>
  </si>
  <si>
    <t>PIS (Programa de Integração Social)</t>
  </si>
  <si>
    <t>3% sobre o faturamento mensal (regime cumulativo).</t>
  </si>
  <si>
    <t>INSS Patronal: 20%.</t>
  </si>
  <si>
    <t>RAT/FAP: Entre 0,5% e 6% (conforme o risco da atividade).</t>
  </si>
  <si>
    <t>Terceiros: Média de 5,8%.</t>
  </si>
  <si>
    <t>FGTS: 8% sobre a remuneração</t>
  </si>
  <si>
    <t>IRPJ</t>
  </si>
  <si>
    <t>CSLL</t>
  </si>
  <si>
    <t>PIS/COFINS</t>
  </si>
  <si>
    <t>FGTS - Fundo de Garantia Tempo de Serviço</t>
  </si>
  <si>
    <t>8% da Folha</t>
  </si>
  <si>
    <t>IMPOSTOS SOBRE A FOLHA</t>
  </si>
  <si>
    <t>INSS (Instituto Nacional do Seguro Social)</t>
  </si>
  <si>
    <t xml:space="preserve">Somente Repasse </t>
  </si>
  <si>
    <t>!!!!!</t>
  </si>
  <si>
    <t>Médio</t>
  </si>
  <si>
    <t>Total Federais</t>
  </si>
  <si>
    <t>Presumido</t>
  </si>
  <si>
    <t>Real</t>
  </si>
  <si>
    <t>1,65% sobre a venda (Recupera mercadorias compradas e fretes)</t>
  </si>
  <si>
    <t>7,6% sobre a venda (Recupera mercadorias compradas e fretes)</t>
  </si>
  <si>
    <t> 15% sobre o Lucro Real</t>
  </si>
  <si>
    <t>9% sobre o Lucro Real</t>
  </si>
  <si>
    <t>ICMS Próprio</t>
  </si>
  <si>
    <t>ICMS Substituição Tributária</t>
  </si>
  <si>
    <t>Débito / Crédito</t>
  </si>
  <si>
    <t>COMPRAS</t>
  </si>
  <si>
    <t>Nacional Dentro Est.</t>
  </si>
  <si>
    <t>Nacional Dentro Est. ST</t>
  </si>
  <si>
    <t xml:space="preserve">Importado Dentro Est. </t>
  </si>
  <si>
    <t>Importado Dentro Est. ST</t>
  </si>
  <si>
    <t>Nacional Fora Est.</t>
  </si>
  <si>
    <t>Nacional Fora Est. ST</t>
  </si>
  <si>
    <t xml:space="preserve">Importado Fora Est. </t>
  </si>
  <si>
    <t>Importado Fora Est. ST</t>
  </si>
  <si>
    <t>Importação Própria</t>
  </si>
  <si>
    <t>Custo</t>
  </si>
  <si>
    <t>%Nota</t>
  </si>
  <si>
    <t>IPI</t>
  </si>
  <si>
    <t>ST</t>
  </si>
  <si>
    <t>Importação Própria ST</t>
  </si>
  <si>
    <t>Total</t>
  </si>
  <si>
    <t>Venda</t>
  </si>
  <si>
    <t>ICMS %</t>
  </si>
  <si>
    <t>Simples</t>
  </si>
  <si>
    <t>Faturamento</t>
  </si>
  <si>
    <t>CMV</t>
  </si>
  <si>
    <t>Difal</t>
  </si>
  <si>
    <t>Taxa Marketplace</t>
  </si>
  <si>
    <t>Alíquota Simples</t>
  </si>
  <si>
    <t>Alíquota simples ST</t>
  </si>
  <si>
    <t>Despesas</t>
  </si>
  <si>
    <t>Contador Simples</t>
  </si>
  <si>
    <t>Contador Déb/Cred</t>
  </si>
  <si>
    <t>Folha Pagamento</t>
  </si>
  <si>
    <t>Ads</t>
  </si>
  <si>
    <t>Vendas Dentro Estado</t>
  </si>
  <si>
    <t>Vendas % ST</t>
  </si>
  <si>
    <t>Custo Marktp</t>
  </si>
  <si>
    <t>Lucro Bruto</t>
  </si>
  <si>
    <t>Despesas Totais</t>
  </si>
  <si>
    <t>Margem Líquida</t>
  </si>
  <si>
    <t>N/A</t>
  </si>
  <si>
    <t>PIS/COFIS</t>
  </si>
  <si>
    <t>ICMS Estado</t>
  </si>
  <si>
    <t>ICMS Interno (C-D)</t>
  </si>
  <si>
    <t>ICMS Outros Estados</t>
  </si>
  <si>
    <t>Produtos Nacionais</t>
  </si>
  <si>
    <t>Lucro Líquido</t>
  </si>
  <si>
    <t>Pres. RET</t>
  </si>
  <si>
    <t>Pres. RET MG</t>
  </si>
  <si>
    <t>LR RET</t>
  </si>
  <si>
    <t xml:space="preserve">IRPJ </t>
  </si>
  <si>
    <t>Lucro Antes dos Impostos</t>
  </si>
  <si>
    <t>LR RET MG</t>
  </si>
  <si>
    <t>Lucro real</t>
  </si>
  <si>
    <t>Despesas Extraordinárias</t>
  </si>
  <si>
    <t>MKUP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</si>
</sst>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5" x14ac:knownFonts="1">
    <font>
      <sz val="11"/>
      <color theme="1"/>
      <name val="Aptos Narrow"/>
      <family val="2"/>
      <scheme val="minor"/>
    </font>
    <font>
      <b/>
      <sz val="11"/>
      <color theme="1"/>
      <name val="Aptos Narrow"/>
      <family val="2"/>
      <scheme val="minor"/>
    </font>
    <font>
      <b/>
      <sz val="20"/>
      <color theme="1"/>
      <name val="Aptos Narrow"/>
      <family val="2"/>
      <scheme val="minor"/>
    </font>
    <font>
      <b/>
      <sz val="11"/>
      <name val="Aptos Narrow"/>
      <family val="2"/>
      <scheme val="minor"/>
    </font>
    <font>
      <sz val="11"/>
      <name val="Aptos Narrow"/>
      <family val="2"/>
      <scheme val="minor"/>
    </font>
  </fonts>
  <fills count="8">
    <fill>
      <patternFill patternType="none"/>
    </fill>
    <fill>
      <patternFill patternType="gray125"/>
    </fill>
    <fill>
      <patternFill patternType="solid">
        <fgColor rgb="FFFF990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2">
    <xf numFmtId="0" fontId="0" fillId="0" borderId="0" xfId="0"/>
    <xf numFmtId="0" fontId="1" fillId="0" borderId="0" xfId="0" applyFont="1"/>
    <xf numFmtId="3" fontId="0" fillId="0" borderId="0" xfId="0" applyNumberFormat="1"/>
    <xf numFmtId="0" fontId="1" fillId="2" borderId="2" xfId="0" applyFont="1" applyFill="1" applyBorder="1" applyAlignment="1">
      <alignment horizontal="center"/>
    </xf>
    <xf numFmtId="0" fontId="0" fillId="0" borderId="2" xfId="0" applyBorder="1" applyAlignment="1">
      <alignment horizontal="center"/>
    </xf>
    <xf numFmtId="10" fontId="0" fillId="0" borderId="2" xfId="0" applyNumberFormat="1" applyBorder="1" applyAlignment="1">
      <alignment horizontal="center"/>
    </xf>
    <xf numFmtId="4" fontId="0" fillId="0" borderId="2" xfId="0" applyNumberFormat="1" applyBorder="1" applyAlignment="1">
      <alignment horizontal="center"/>
    </xf>
    <xf numFmtId="164" fontId="0" fillId="0" borderId="2" xfId="0" applyNumberFormat="1" applyBorder="1" applyAlignment="1">
      <alignment horizontal="center"/>
    </xf>
    <xf numFmtId="10" fontId="1" fillId="0" borderId="2" xfId="0" applyNumberFormat="1" applyFont="1" applyBorder="1" applyAlignment="1">
      <alignment horizontal="center"/>
    </xf>
    <xf numFmtId="4" fontId="1" fillId="0" borderId="2" xfId="0" applyNumberFormat="1" applyFont="1" applyBorder="1" applyAlignment="1">
      <alignment horizontal="center"/>
    </xf>
    <xf numFmtId="0" fontId="0" fillId="0" borderId="0" xfId="0" applyAlignment="1">
      <alignment horizontal="center"/>
    </xf>
    <xf numFmtId="10" fontId="0" fillId="0" borderId="0" xfId="0" applyNumberFormat="1" applyAlignment="1">
      <alignment horizontal="center"/>
    </xf>
    <xf numFmtId="0" fontId="1" fillId="0" borderId="0" xfId="0" applyFont="1" applyAlignment="1">
      <alignment horizontal="center"/>
    </xf>
    <xf numFmtId="0" fontId="1" fillId="3" borderId="2" xfId="0" applyFont="1" applyFill="1" applyBorder="1" applyAlignment="1">
      <alignment horizontal="center"/>
    </xf>
    <xf numFmtId="9" fontId="0" fillId="0" borderId="0" xfId="0" applyNumberFormat="1" applyAlignment="1">
      <alignment horizontal="center"/>
    </xf>
    <xf numFmtId="4" fontId="0" fillId="0" borderId="0" xfId="0" applyNumberFormat="1" applyAlignment="1">
      <alignment horizontal="center"/>
    </xf>
    <xf numFmtId="0" fontId="0" fillId="0" borderId="2" xfId="0" applyBorder="1"/>
    <xf numFmtId="4" fontId="0" fillId="0" borderId="2" xfId="0" applyNumberFormat="1" applyBorder="1"/>
    <xf numFmtId="165" fontId="0" fillId="0" borderId="2" xfId="0" applyNumberFormat="1" applyBorder="1" applyAlignment="1">
      <alignment horizontal="center"/>
    </xf>
    <xf numFmtId="0" fontId="1" fillId="0" borderId="2" xfId="0" applyFont="1" applyBorder="1"/>
    <xf numFmtId="4" fontId="1" fillId="0" borderId="2" xfId="0" applyNumberFormat="1" applyFont="1" applyBorder="1"/>
    <xf numFmtId="10" fontId="0" fillId="0" borderId="2" xfId="0" applyNumberFormat="1" applyBorder="1"/>
    <xf numFmtId="0" fontId="1" fillId="0" borderId="0" xfId="0" applyFont="1" applyAlignment="1">
      <alignment horizontal="left"/>
    </xf>
    <xf numFmtId="2" fontId="0" fillId="0" borderId="2" xfId="0" applyNumberFormat="1" applyBorder="1" applyAlignment="1">
      <alignment horizontal="center"/>
    </xf>
    <xf numFmtId="166" fontId="0" fillId="0" borderId="2" xfId="0" applyNumberFormat="1" applyBorder="1" applyAlignment="1">
      <alignment horizontal="center"/>
    </xf>
    <xf numFmtId="0" fontId="0" fillId="4" borderId="2" xfId="0" applyFill="1" applyBorder="1"/>
    <xf numFmtId="0" fontId="3" fillId="5" borderId="2" xfId="0" applyFont="1" applyFill="1" applyBorder="1"/>
    <xf numFmtId="0" fontId="3" fillId="5" borderId="2" xfId="0" applyFont="1" applyFill="1" applyBorder="1" applyAlignment="1">
      <alignment horizontal="center"/>
    </xf>
    <xf numFmtId="0" fontId="1" fillId="6" borderId="2" xfId="0" applyFont="1" applyFill="1" applyBorder="1" applyAlignment="1">
      <alignment horizontal="left"/>
    </xf>
    <xf numFmtId="0" fontId="1" fillId="6" borderId="6" xfId="0" applyFont="1" applyFill="1" applyBorder="1" applyAlignment="1">
      <alignment horizontal="left"/>
    </xf>
    <xf numFmtId="0" fontId="1" fillId="3" borderId="2" xfId="0" applyFont="1" applyFill="1" applyBorder="1"/>
    <xf numFmtId="0" fontId="0" fillId="0" borderId="3" xfId="0" applyBorder="1" applyAlignment="1">
      <alignment horizontal="left"/>
    </xf>
    <xf numFmtId="0" fontId="0" fillId="0" borderId="5" xfId="0" applyBorder="1" applyAlignment="1">
      <alignment horizontal="left"/>
    </xf>
    <xf numFmtId="0" fontId="0" fillId="0" borderId="2" xfId="0" applyBorder="1" applyAlignment="1">
      <alignment horizontal="left"/>
    </xf>
    <xf numFmtId="0" fontId="1" fillId="0" borderId="2" xfId="0" applyFont="1" applyBorder="1" applyAlignment="1">
      <alignment horizontal="left"/>
    </xf>
    <xf numFmtId="0" fontId="1" fillId="2" borderId="2" xfId="0" applyFont="1" applyFill="1" applyBorder="1" applyAlignment="1">
      <alignment horizontal="center"/>
    </xf>
    <xf numFmtId="0" fontId="2" fillId="0" borderId="0" xfId="0" applyFont="1" applyAlignment="1">
      <alignment horizontal="right" vertical="center"/>
    </xf>
    <xf numFmtId="0" fontId="2" fillId="0" borderId="1" xfId="0" applyFont="1" applyBorder="1" applyAlignment="1">
      <alignment horizontal="right" vertic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1" fillId="3" borderId="2" xfId="0" applyFont="1" applyFill="1" applyBorder="1" applyAlignment="1">
      <alignment horizontal="center"/>
    </xf>
    <xf numFmtId="0" fontId="0" fillId="7" borderId="2" xfId="0" applyFill="1" applyBorder="1"/>
    <xf numFmtId="4" fontId="0" fillId="7" borderId="2" xfId="0" applyNumberFormat="1" applyFill="1" applyBorder="1" applyAlignment="1">
      <alignment horizontal="center"/>
    </xf>
    <xf numFmtId="164" fontId="0" fillId="7" borderId="2" xfId="0" applyNumberFormat="1" applyFill="1" applyBorder="1" applyAlignment="1">
      <alignment horizontal="center"/>
    </xf>
    <xf numFmtId="165" fontId="0" fillId="7" borderId="2" xfId="0" applyNumberFormat="1" applyFill="1" applyBorder="1" applyAlignment="1">
      <alignment horizontal="center"/>
    </xf>
    <xf numFmtId="164" fontId="4" fillId="7" borderId="2" xfId="0" applyNumberFormat="1" applyFont="1" applyFill="1" applyBorder="1"/>
    <xf numFmtId="10" fontId="4" fillId="7" borderId="2" xfId="0" applyNumberFormat="1" applyFont="1" applyFill="1" applyBorder="1"/>
    <xf numFmtId="9" fontId="4" fillId="7" borderId="6" xfId="0" applyNumberFormat="1" applyFont="1" applyFill="1" applyBorder="1"/>
    <xf numFmtId="4" fontId="0" fillId="7" borderId="2" xfId="0" applyNumberFormat="1" applyFill="1" applyBorder="1"/>
    <xf numFmtId="164" fontId="0" fillId="7" borderId="2" xfId="0" applyNumberFormat="1" applyFill="1" applyBorder="1"/>
    <xf numFmtId="9" fontId="0" fillId="7" borderId="2" xfId="0" applyNumberForma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3F7-497F-88A1-D82E30CE9D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83F7-497F-88A1-D82E30CE9D3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C27-4A0B-A2FE-95572186975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C27-4A0B-A2FE-955721869753}"/>
              </c:ext>
            </c:extLst>
          </c:dPt>
          <c:dLbls>
            <c:dLbl>
              <c:idx val="0"/>
              <c:layout>
                <c:manualLayout>
                  <c:x val="4.0432752038440337E-2"/>
                  <c:y val="-2.312410819001989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83F7-497F-88A1-D82E30CE9D30}"/>
                </c:ext>
              </c:extLst>
            </c:dLbl>
            <c:dLbl>
              <c:idx val="1"/>
              <c:layout>
                <c:manualLayout>
                  <c:x val="-6.155688708974074E-2"/>
                  <c:y val="0.14698298840561957"/>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2-83F7-497F-88A1-D82E30CE9D30}"/>
                </c:ext>
              </c:extLst>
            </c:dLbl>
            <c:spPr>
              <a:noFill/>
              <a:ln>
                <a:noFill/>
              </a:ln>
              <a:effectLst/>
            </c:spPr>
            <c:txPr>
              <a:bodyPr rot="0" spcFirstLastPara="1" vertOverflow="ellipsis" vert="horz" wrap="square" lIns="38100" tIns="19050" rIns="38100" bIns="19050" anchor="ctr" anchorCtr="1">
                <a:spAutoFit/>
              </a:bodyPr>
              <a:lstStyle/>
              <a:p>
                <a:pPr>
                  <a:defRPr sz="1500" b="1" i="0" u="none" strike="noStrike" kern="1200" baseline="0">
                    <a:solidFill>
                      <a:schemeClr val="tx1">
                        <a:lumMod val="75000"/>
                        <a:lumOff val="25000"/>
                      </a:schemeClr>
                    </a:solidFill>
                    <a:latin typeface="+mn-lt"/>
                    <a:ea typeface="+mn-ea"/>
                    <a:cs typeface="+mn-cs"/>
                  </a:defRPr>
                </a:pPr>
                <a:endParaRPr lang="pt-BR"/>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DISTRIBUICAO!$Q$13:$Q$16</c:f>
              <c:strCache>
                <c:ptCount val="4"/>
                <c:pt idx="0">
                  <c:v>MEI</c:v>
                </c:pt>
                <c:pt idx="1">
                  <c:v>Simples Nacional</c:v>
                </c:pt>
                <c:pt idx="2">
                  <c:v>Lucro Presumido</c:v>
                </c:pt>
                <c:pt idx="3">
                  <c:v>Lucro Real</c:v>
                </c:pt>
              </c:strCache>
            </c:strRef>
          </c:cat>
          <c:val>
            <c:numRef>
              <c:f>DISTRIBUICAO!$R$13:$R$16</c:f>
              <c:numCache>
                <c:formatCode>#,##0</c:formatCode>
                <c:ptCount val="4"/>
                <c:pt idx="0">
                  <c:v>16291120</c:v>
                </c:pt>
                <c:pt idx="1">
                  <c:v>7348088</c:v>
                </c:pt>
                <c:pt idx="2">
                  <c:v>1514871</c:v>
                </c:pt>
                <c:pt idx="3">
                  <c:v>230237</c:v>
                </c:pt>
              </c:numCache>
            </c:numRef>
          </c:val>
          <c:extLst>
            <c:ext xmlns:c16="http://schemas.microsoft.com/office/drawing/2014/chart" uri="{C3380CC4-5D6E-409C-BE32-E72D297353CC}">
              <c16:uniqueId val="{00000000-83F7-497F-88A1-D82E30CE9D3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365760</xdr:colOff>
      <xdr:row>8</xdr:row>
      <xdr:rowOff>87630</xdr:rowOff>
    </xdr:from>
    <xdr:to>
      <xdr:col>15</xdr:col>
      <xdr:colOff>502920</xdr:colOff>
      <xdr:row>43</xdr:row>
      <xdr:rowOff>121920</xdr:rowOff>
    </xdr:to>
    <xdr:graphicFrame macro="">
      <xdr:nvGraphicFramePr>
        <xdr:cNvPr id="3" name="Gráfico 2">
          <a:extLst>
            <a:ext uri="{FF2B5EF4-FFF2-40B4-BE49-F238E27FC236}">
              <a16:creationId xmlns:a16="http://schemas.microsoft.com/office/drawing/2014/main" id="{8F572499-4592-C130-D406-9197F3F811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198120</xdr:colOff>
      <xdr:row>5</xdr:row>
      <xdr:rowOff>22860</xdr:rowOff>
    </xdr:from>
    <xdr:to>
      <xdr:col>14</xdr:col>
      <xdr:colOff>161206</xdr:colOff>
      <xdr:row>25</xdr:row>
      <xdr:rowOff>71002</xdr:rowOff>
    </xdr:to>
    <xdr:pic>
      <xdr:nvPicPr>
        <xdr:cNvPr id="3" name="Imagem 2">
          <a:extLst>
            <a:ext uri="{FF2B5EF4-FFF2-40B4-BE49-F238E27FC236}">
              <a16:creationId xmlns:a16="http://schemas.microsoft.com/office/drawing/2014/main" id="{02593576-E483-1572-C2A8-3C017829644D}"/>
            </a:ext>
          </a:extLst>
        </xdr:cNvPr>
        <xdr:cNvPicPr>
          <a:picLocks noChangeAspect="1"/>
        </xdr:cNvPicPr>
      </xdr:nvPicPr>
      <xdr:blipFill>
        <a:blip xmlns:r="http://schemas.openxmlformats.org/officeDocument/2006/relationships" r:embed="rId1"/>
        <a:stretch>
          <a:fillRect/>
        </a:stretch>
      </xdr:blipFill>
      <xdr:spPr>
        <a:xfrm>
          <a:off x="198120" y="937260"/>
          <a:ext cx="8497486" cy="3705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165062</xdr:colOff>
      <xdr:row>0</xdr:row>
      <xdr:rowOff>42264</xdr:rowOff>
    </xdr:from>
    <xdr:ext cx="1769597" cy="934506"/>
    <xdr:pic>
      <xdr:nvPicPr>
        <xdr:cNvPr id="2" name="Imagem 1">
          <a:extLst>
            <a:ext uri="{FF2B5EF4-FFF2-40B4-BE49-F238E27FC236}">
              <a16:creationId xmlns:a16="http://schemas.microsoft.com/office/drawing/2014/main" id="{84F00B56-97FD-4E02-8942-7CC183AD0F8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486" t="21789" r="9862" b="35092"/>
        <a:stretch/>
      </xdr:blipFill>
      <xdr:spPr>
        <a:xfrm>
          <a:off x="165062" y="42264"/>
          <a:ext cx="1769597" cy="93450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21831</xdr:colOff>
      <xdr:row>0</xdr:row>
      <xdr:rowOff>0</xdr:rowOff>
    </xdr:from>
    <xdr:to>
      <xdr:col>21</xdr:col>
      <xdr:colOff>312567</xdr:colOff>
      <xdr:row>65</xdr:row>
      <xdr:rowOff>105280</xdr:rowOff>
    </xdr:to>
    <xdr:pic>
      <xdr:nvPicPr>
        <xdr:cNvPr id="2" name="Imagem 1">
          <a:extLst>
            <a:ext uri="{FF2B5EF4-FFF2-40B4-BE49-F238E27FC236}">
              <a16:creationId xmlns:a16="http://schemas.microsoft.com/office/drawing/2014/main" id="{4BC92083-EF17-41AD-9956-EEA4C6C2CD1F}"/>
            </a:ext>
          </a:extLst>
        </xdr:cNvPr>
        <xdr:cNvPicPr>
          <a:picLocks noChangeAspect="1"/>
        </xdr:cNvPicPr>
      </xdr:nvPicPr>
      <xdr:blipFill>
        <a:blip xmlns:r="http://schemas.openxmlformats.org/officeDocument/2006/relationships" r:embed="rId1"/>
        <a:stretch>
          <a:fillRect/>
        </a:stretch>
      </xdr:blipFill>
      <xdr:spPr>
        <a:xfrm>
          <a:off x="623811" y="0"/>
          <a:ext cx="12330336" cy="119924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runo\Dropbox\Ebuilt%20Com&#233;rcio%20Eletr&#244;nico%20Ltda\BHB\Precifica&#231;&#227;o%20BH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at-K"/>
      <sheetName val="Euro-Abrasvi"/>
      <sheetName val="combos"/>
      <sheetName val="Dia dos Pais"/>
      <sheetName val="Amatools"/>
      <sheetName val="Amev- OPER"/>
      <sheetName val="Smululações"/>
      <sheetName val="3m"/>
      <sheetName val="Procv"/>
      <sheetName val="Reduções"/>
      <sheetName val="Acetool"/>
      <sheetName val="AceTool - Novo"/>
      <sheetName val="Aguia"/>
      <sheetName val="Apex"/>
      <sheetName val="Arprex"/>
      <sheetName val="Arsystem - Shurya"/>
      <sheetName val="Akrom"/>
      <sheetName val="Aluzini"/>
      <sheetName val="Baccarini  - Charbs"/>
      <sheetName val="Bramais"/>
      <sheetName val="Bremen"/>
      <sheetName val="BeD-PMA"/>
      <sheetName val="Ormel - Bartofil"/>
      <sheetName val="Black&amp;Decker"/>
      <sheetName val="Bombas"/>
      <sheetName val="Bosch"/>
      <sheetName val="Boxer"/>
      <sheetName val="Carbog"/>
      <sheetName val="Carbografite"/>
      <sheetName val="Chiapreini"/>
      <sheetName val="Cobimex"/>
      <sheetName val="CTpohr-Strong"/>
      <sheetName val="DWT"/>
      <sheetName val="EDA"/>
      <sheetName val="Einhell"/>
      <sheetName val="Extrapower"/>
      <sheetName val="Wesco"/>
      <sheetName val="Elgin"/>
      <sheetName val="Estan. Brasil"/>
      <sheetName val="Fercar"/>
      <sheetName val="Ferrari"/>
      <sheetName val="Forceline"/>
      <sheetName val="Garthen"/>
      <sheetName val="Grossl"/>
      <sheetName val="Gammna"/>
      <sheetName val="Gedore"/>
      <sheetName val="Greatwall"/>
      <sheetName val="Hanstecnica"/>
      <sheetName val="Hammer"/>
      <sheetName val="Hikari"/>
      <sheetName val="HTC"/>
      <sheetName val="Ipiranga"/>
      <sheetName val="Intellpro"/>
      <sheetName val="Infinity"/>
      <sheetName val="Instrutherm"/>
      <sheetName val="LDR2"/>
      <sheetName val="Lee Tools Novo"/>
      <sheetName val="Lee Tools"/>
      <sheetName val="Lynus"/>
      <sheetName val="Max"/>
      <sheetName val="Makita"/>
      <sheetName val="Mercur"/>
      <sheetName val="Milwallke"/>
      <sheetName val="Minipa"/>
      <sheetName val="Multilaser"/>
      <sheetName val="Multilixas"/>
      <sheetName val="Mundo das Fer."/>
      <sheetName val="Norton"/>
      <sheetName val="Nordtech"/>
      <sheetName val="Olfa"/>
      <sheetName val="Papaiz"/>
      <sheetName val="Potente"/>
      <sheetName val="Profiad - Brax"/>
      <sheetName val="Rapa Nui"/>
      <sheetName val="Razi"/>
      <sheetName val="Starweld"/>
      <sheetName val="Rocama"/>
      <sheetName val="Sigma"/>
      <sheetName val="Starret"/>
      <sheetName val="Solver"/>
      <sheetName val="Somar"/>
      <sheetName val="Schulz"/>
      <sheetName val="Spumbil"/>
      <sheetName val="Steula"/>
      <sheetName val="Super Tork"/>
      <sheetName val="Tecnofast - Airfix"/>
      <sheetName val="Terra"/>
      <sheetName val="Titanium"/>
      <sheetName val="Tol.BR"/>
      <sheetName val="Trapp"/>
      <sheetName val="V8"/>
      <sheetName val="VIP Ind"/>
      <sheetName val="Vonder"/>
      <sheetName val="Western"/>
      <sheetName val="Windsport"/>
      <sheetName val="Wolfcraft"/>
      <sheetName val="WTEC - Presto"/>
      <sheetName val="Yamar"/>
      <sheetName val="Einhell Antiga"/>
      <sheetName val="Extrapower (2)"/>
      <sheetName val="EDA - Drilled (2)"/>
      <sheetName val="EDA - Drilled"/>
    </sheetNames>
    <sheetDataSet>
      <sheetData sheetId="0"/>
      <sheetData sheetId="1"/>
      <sheetData sheetId="2"/>
      <sheetData sheetId="3"/>
      <sheetData sheetId="4"/>
      <sheetData sheetId="5"/>
      <sheetData sheetId="6"/>
      <sheetData sheetId="7"/>
      <sheetData sheetId="8"/>
      <sheetData sheetId="9">
        <row r="1">
          <cell r="A1">
            <v>846729</v>
          </cell>
          <cell r="B1" t="str">
            <v>56.5</v>
          </cell>
          <cell r="C1" t="str">
            <v>Outras ferramentas com motor elétrico ou não elétrico incorporado, de uso manual</v>
          </cell>
        </row>
        <row r="2">
          <cell r="A2">
            <v>39239000</v>
          </cell>
          <cell r="B2" t="str">
            <v>1.1</v>
          </cell>
          <cell r="C2" t="str">
            <v>Reservatórios, tambores, latas e recipientes semelhantes, de plástico, de capacidade não superior a 300 litros, para transporte de leite</v>
          </cell>
        </row>
        <row r="3">
          <cell r="A3">
            <v>39251000</v>
          </cell>
          <cell r="B3" t="str">
            <v>2.1</v>
          </cell>
          <cell r="C3" t="str">
            <v>Silos de matéria plástica artificial ou de lona plastificada, com capacidade superior a 300 litros</v>
          </cell>
        </row>
        <row r="4">
          <cell r="A4">
            <v>44219000</v>
          </cell>
          <cell r="B4">
            <v>3</v>
          </cell>
          <cell r="C4" t="str">
            <v>Troncos (bretes) de contenção bovina</v>
          </cell>
        </row>
        <row r="5">
          <cell r="A5">
            <v>73071920</v>
          </cell>
          <cell r="B5">
            <v>1</v>
          </cell>
          <cell r="C5" t="str">
            <v>Cabeça de poço para perfuração de poços de petróleo</v>
          </cell>
        </row>
        <row r="6">
          <cell r="A6">
            <v>73071920</v>
          </cell>
          <cell r="B6" t="str">
            <v>Cabeça de poço para perfuração de poços de petróleo</v>
          </cell>
        </row>
        <row r="7">
          <cell r="A7">
            <v>73090010</v>
          </cell>
          <cell r="B7" t="str">
            <v>2.2</v>
          </cell>
          <cell r="C7" t="str">
            <v>Silos de ferro ou aço para armazenamento de grãos e outras matérias sólidas</v>
          </cell>
        </row>
        <row r="8">
          <cell r="A8">
            <v>73101090</v>
          </cell>
          <cell r="B8" t="str">
            <v>1.3</v>
          </cell>
          <cell r="C8" t="str">
            <v>Reservatórios, tambores, latas e recipientes semelhantes, de ferro fundido, ferro ou aço, de capacidade não superior a 300 litros, para transporte de leite</v>
          </cell>
        </row>
        <row r="9">
          <cell r="A9">
            <v>73102990</v>
          </cell>
        </row>
        <row r="10">
          <cell r="A10">
            <v>73269090</v>
          </cell>
          <cell r="B10" t="str">
            <v>4.1</v>
          </cell>
          <cell r="C10" t="str">
            <v>Comedouros para animais</v>
          </cell>
        </row>
        <row r="11">
          <cell r="A11">
            <v>73269090</v>
          </cell>
          <cell r="B11" t="str">
            <v>4.2</v>
          </cell>
          <cell r="C11" t="str">
            <v>Ninhos metálicos para aves</v>
          </cell>
        </row>
        <row r="12">
          <cell r="A12">
            <v>74199990</v>
          </cell>
          <cell r="B12" t="str">
            <v>1.4</v>
          </cell>
          <cell r="C12" t="str">
            <v>Reservatórios, tambores, latas e recipientes semelhantes, de latão (liga de cobre e zinco), de capacidade não superior a 300 litros, para transporte de leite</v>
          </cell>
        </row>
        <row r="13">
          <cell r="A13">
            <v>76129090</v>
          </cell>
          <cell r="B13" t="str">
            <v>1.2</v>
          </cell>
          <cell r="C13" t="str">
            <v>Reservatórios, tambores, latas e recipientes semelhantes, de liga de alumínio, de capacidade não superior a 300 litros, para transporte de leite</v>
          </cell>
        </row>
        <row r="14">
          <cell r="A14">
            <v>82011000</v>
          </cell>
          <cell r="B14" t="str">
            <v>5.1</v>
          </cell>
          <cell r="C14" t="str">
            <v>Pás</v>
          </cell>
        </row>
        <row r="15">
          <cell r="A15">
            <v>82012000</v>
          </cell>
          <cell r="B15" t="str">
            <v>5.2</v>
          </cell>
          <cell r="C15" t="str">
            <v>Forcados e forquilhas</v>
          </cell>
        </row>
        <row r="16">
          <cell r="A16">
            <v>82013000</v>
          </cell>
          <cell r="B16" t="str">
            <v>5.3</v>
          </cell>
          <cell r="C16" t="str">
            <v>Alviões, picaretas, enxadas, sachos, ancinhos e raspadeiras</v>
          </cell>
        </row>
        <row r="17">
          <cell r="A17">
            <v>82014000</v>
          </cell>
          <cell r="B17" t="str">
            <v>5.4</v>
          </cell>
          <cell r="C17" t="str">
            <v>Machados, podões e ferramentas semelhantes com gume</v>
          </cell>
        </row>
        <row r="18">
          <cell r="A18">
            <v>82015000</v>
          </cell>
          <cell r="B18" t="str">
            <v>5.5</v>
          </cell>
          <cell r="C18" t="str">
            <v>Tesouras de podar (incluídas as tesouras para aves) manipuladas com uma das mãos</v>
          </cell>
        </row>
        <row r="19">
          <cell r="A19">
            <v>82016000</v>
          </cell>
          <cell r="B19" t="str">
            <v>5.6</v>
          </cell>
          <cell r="C19" t="str">
            <v>Tesouras para sebes, tesouras de podar e ferramentas semelhantes, manipuladas com as duas mãos</v>
          </cell>
        </row>
        <row r="20">
          <cell r="A20">
            <v>82019000</v>
          </cell>
          <cell r="B20" t="str">
            <v>5.7</v>
          </cell>
          <cell r="C20" t="str">
            <v>Outras ferramentas manuais, para agricultura, horticultura e silvicultura</v>
          </cell>
        </row>
        <row r="21">
          <cell r="A21">
            <v>82071900</v>
          </cell>
          <cell r="B21">
            <v>3</v>
          </cell>
          <cell r="C21" t="str">
            <v>Brocas</v>
          </cell>
        </row>
        <row r="22">
          <cell r="A22">
            <v>82073000</v>
          </cell>
          <cell r="B22">
            <v>2</v>
          </cell>
          <cell r="C22" t="str">
            <v>Ferramentas de embutir, de estampar ou de puncionar</v>
          </cell>
        </row>
        <row r="23">
          <cell r="A23">
            <v>82073000</v>
          </cell>
          <cell r="B23" t="str">
            <v>Ferramentas de embutir, de estampar ou de puncionar</v>
          </cell>
        </row>
        <row r="24">
          <cell r="A24">
            <v>84021100</v>
          </cell>
          <cell r="B24" t="str">
            <v>4.1</v>
          </cell>
          <cell r="C24" t="str">
            <v>Caldeiras aquatubulares com produção de vapor superior a 45 toneladas por hora</v>
          </cell>
        </row>
        <row r="25">
          <cell r="A25">
            <v>84021200</v>
          </cell>
          <cell r="B25" t="str">
            <v>4.2</v>
          </cell>
          <cell r="C25" t="str">
            <v>Caldeiras aquatubulares com produção de vapor não superior a 45 toneladas por hora</v>
          </cell>
        </row>
        <row r="26">
          <cell r="A26">
            <v>84021900</v>
          </cell>
          <cell r="B26" t="str">
            <v>4.3</v>
          </cell>
          <cell r="C26" t="str">
            <v>Outras caldeiras para produção de vapor, incluídas as caldeiras mistas</v>
          </cell>
        </row>
        <row r="27">
          <cell r="A27">
            <v>84022000</v>
          </cell>
          <cell r="B27" t="str">
            <v>4.4</v>
          </cell>
          <cell r="C27" t="str">
            <v>Caldeiras denominadas 'de água superaquecida'</v>
          </cell>
        </row>
        <row r="28">
          <cell r="A28">
            <v>84041010</v>
          </cell>
          <cell r="B28" t="str">
            <v>5.1</v>
          </cell>
          <cell r="C28" t="str">
            <v>Aparelhos auxiliares para caldeiras das posições 84.02</v>
          </cell>
        </row>
        <row r="29">
          <cell r="A29">
            <v>84041010</v>
          </cell>
          <cell r="B29" t="str">
            <v>1.02        Aparelhos auxiliares para caldeiras da posição 8402</v>
          </cell>
        </row>
        <row r="30">
          <cell r="A30">
            <v>84042000</v>
          </cell>
          <cell r="B30" t="str">
            <v>5.2</v>
          </cell>
          <cell r="C30" t="str">
            <v>Condensadores para máquinas a vapor</v>
          </cell>
        </row>
        <row r="31">
          <cell r="A31">
            <v>84042000</v>
          </cell>
          <cell r="B31" t="str">
            <v>1.03        Condensadores para máquinas a vapor</v>
          </cell>
        </row>
        <row r="32">
          <cell r="A32">
            <v>84051000</v>
          </cell>
          <cell r="B32">
            <v>6</v>
          </cell>
          <cell r="C32" t="str">
            <v>Geradores de gás de ar (gás pobre) ou de gás de água, com ou sem depuradores; geradores de acetileno e geradores semelhantes de gás, operados a água, com ou sem depuradores</v>
          </cell>
        </row>
        <row r="33">
          <cell r="A33">
            <v>84051000</v>
          </cell>
          <cell r="B33" t="str">
            <v>1.04        Gasogênios e geradores de gás de água ou de gás de ar</v>
          </cell>
        </row>
        <row r="34">
          <cell r="A34">
            <v>84051000</v>
          </cell>
          <cell r="B34" t="str">
            <v>1.05        Outros</v>
          </cell>
        </row>
        <row r="35">
          <cell r="A35">
            <v>84061000</v>
          </cell>
          <cell r="B35" t="str">
            <v>7.1</v>
          </cell>
          <cell r="C35" t="str">
            <v>Turbinas para propulsão de embarcações</v>
          </cell>
        </row>
        <row r="36">
          <cell r="A36">
            <v>84061000</v>
          </cell>
          <cell r="B36" t="str">
            <v>2.01        Para a propulsão de embarcações</v>
          </cell>
        </row>
        <row r="37">
          <cell r="A37">
            <v>84068100</v>
          </cell>
          <cell r="B37" t="str">
            <v>7.2</v>
          </cell>
          <cell r="C37" t="str">
            <v>Outras de potência superior a 40MW</v>
          </cell>
        </row>
        <row r="38">
          <cell r="A38">
            <v>84068200</v>
          </cell>
          <cell r="B38" t="str">
            <v>7.3</v>
          </cell>
          <cell r="C38" t="str">
            <v>Outras de potência não superior a 40MW</v>
          </cell>
        </row>
        <row r="39">
          <cell r="A39">
            <v>84101100</v>
          </cell>
          <cell r="B39" t="str">
            <v>8.1</v>
          </cell>
          <cell r="C39" t="str">
            <v>Turbinas e rodas hidráulicas de potência não superior a 1.000kW</v>
          </cell>
        </row>
        <row r="40">
          <cell r="A40">
            <v>84101200</v>
          </cell>
          <cell r="B40" t="str">
            <v>8.2</v>
          </cell>
          <cell r="C40" t="str">
            <v>Turbinas e rodas hidráulicas de potência superior a 1.000kW, mas não superior a 10.000kW</v>
          </cell>
        </row>
        <row r="41">
          <cell r="A41">
            <v>84101300</v>
          </cell>
          <cell r="B41" t="str">
            <v>8.3</v>
          </cell>
          <cell r="C41" t="str">
            <v>Turbinas e rodas hidráulicas de potência superior a 10.000kW</v>
          </cell>
        </row>
        <row r="42">
          <cell r="A42">
            <v>84109000</v>
          </cell>
          <cell r="B42" t="str">
            <v>8.4</v>
          </cell>
          <cell r="C42" t="str">
            <v>Reguladores</v>
          </cell>
        </row>
        <row r="43">
          <cell r="A43">
            <v>84109000</v>
          </cell>
          <cell r="B43" t="str">
            <v>3.02        Reguladores</v>
          </cell>
        </row>
        <row r="44">
          <cell r="A44">
            <v>84128000</v>
          </cell>
          <cell r="B44">
            <v>9</v>
          </cell>
          <cell r="C44" t="str">
            <v>Máquinas a vapor, de êmbolos, separadas das respectivas caldeiras</v>
          </cell>
        </row>
        <row r="45">
          <cell r="A45">
            <v>84128000</v>
          </cell>
          <cell r="B45" t="str">
            <v>4.01        Máquinas a vapor, de êmbolos, separadas das respectivas caldeiras</v>
          </cell>
        </row>
        <row r="46">
          <cell r="A46">
            <v>84128000</v>
          </cell>
          <cell r="B46" t="str">
            <v>4.02        Outros</v>
          </cell>
        </row>
        <row r="47">
          <cell r="A47">
            <v>84128000</v>
          </cell>
          <cell r="B47">
            <v>6</v>
          </cell>
          <cell r="C47" t="str">
            <v>Moinhos de vento (cata-vento) destinados a bombear água</v>
          </cell>
        </row>
        <row r="48">
          <cell r="A48">
            <v>84137010</v>
          </cell>
          <cell r="B48" t="str">
            <v>10.1</v>
          </cell>
          <cell r="C48" t="str">
            <v>Eletrobombas submersíveis</v>
          </cell>
        </row>
        <row r="49">
          <cell r="A49">
            <v>84137080</v>
          </cell>
          <cell r="B49" t="str">
            <v>10.2</v>
          </cell>
          <cell r="C49" t="str">
            <v>Bombas centrífugas, de vazão inferior ou igual a 300 litros por minuto</v>
          </cell>
        </row>
        <row r="50">
          <cell r="A50">
            <v>84137090</v>
          </cell>
          <cell r="B50" t="str">
            <v>10.3</v>
          </cell>
          <cell r="C50" t="str">
            <v>Outras bombas centrífugas</v>
          </cell>
        </row>
        <row r="51">
          <cell r="A51">
            <v>84138100</v>
          </cell>
          <cell r="B51">
            <v>20</v>
          </cell>
          <cell r="C51" t="str">
            <v>Outras bombas, cujo funcionamento não seja o mesmo das bombas volumétricas ou centrífugas</v>
          </cell>
        </row>
        <row r="52">
          <cell r="A52">
            <v>84143011</v>
          </cell>
          <cell r="B52" t="str">
            <v>42.04 Fornos industriais de aquecimento direto por resistência         </v>
          </cell>
        </row>
        <row r="53">
          <cell r="A53">
            <v>84143021</v>
          </cell>
          <cell r="B53" t="str">
            <v>42.06 Fornos industriais de arco voltaico   </v>
          </cell>
        </row>
        <row r="54">
          <cell r="A54">
            <v>84145990</v>
          </cell>
          <cell r="B54" t="str">
            <v>7.1</v>
          </cell>
          <cell r="C54" t="str">
            <v>Ventiladores</v>
          </cell>
        </row>
        <row r="55">
          <cell r="A55">
            <v>84148011</v>
          </cell>
          <cell r="B55" t="str">
            <v>7.2</v>
          </cell>
          <cell r="C55" t="str">
            <v>Compressores de ar estacionários, de pistão</v>
          </cell>
        </row>
        <row r="56">
          <cell r="A56">
            <v>84148012</v>
          </cell>
          <cell r="B56" t="str">
            <v>11.1</v>
          </cell>
          <cell r="C56" t="str">
            <v>Compressores de ar de parafuso</v>
          </cell>
        </row>
        <row r="57">
          <cell r="A57">
            <v>84148012</v>
          </cell>
          <cell r="B57" t="str">
            <v>a) de parafuso</v>
          </cell>
        </row>
        <row r="58">
          <cell r="A58">
            <v>84148013</v>
          </cell>
          <cell r="B58" t="str">
            <v>11.2</v>
          </cell>
          <cell r="C58" t="str">
            <v>Compressores de ar de lóbulos paralelos (tipo 'Roots')</v>
          </cell>
        </row>
        <row r="59">
          <cell r="A59">
            <v>84148013</v>
          </cell>
          <cell r="B59" t="str">
            <v>b) de lóbulos paralelos ("roots")</v>
          </cell>
        </row>
        <row r="60">
          <cell r="A60">
            <v>84148019</v>
          </cell>
          <cell r="B60" t="str">
            <v>11.3</v>
          </cell>
          <cell r="C60" t="str">
            <v>Outros compressores inclusive de anel líquido</v>
          </cell>
        </row>
        <row r="61">
          <cell r="A61">
            <v>84148019</v>
          </cell>
          <cell r="B61" t="str">
            <v>c) de anel líquido</v>
          </cell>
        </row>
        <row r="62">
          <cell r="A62">
            <v>84148019</v>
          </cell>
          <cell r="B62" t="str">
            <v>d) qualquer outro</v>
          </cell>
        </row>
        <row r="63">
          <cell r="A63">
            <v>84148019</v>
          </cell>
          <cell r="B63" t="str">
            <v>7.3</v>
          </cell>
          <cell r="C63" t="str">
            <v>Outros compressores de ar</v>
          </cell>
        </row>
        <row r="64">
          <cell r="A64">
            <v>84148031</v>
          </cell>
          <cell r="B64" t="str">
            <v>11.4</v>
          </cell>
          <cell r="C64" t="str">
            <v>Compressores de gases, exceto ar, de pistão</v>
          </cell>
        </row>
        <row r="65">
          <cell r="A65">
            <v>84148031</v>
          </cell>
          <cell r="B65" t="str">
            <v>a) de pistão</v>
          </cell>
        </row>
        <row r="66">
          <cell r="A66">
            <v>84148032</v>
          </cell>
          <cell r="B66" t="str">
            <v>11.5</v>
          </cell>
          <cell r="C66" t="str">
            <v>Compressores de gases exceto ar, de parafuso</v>
          </cell>
        </row>
        <row r="67">
          <cell r="A67">
            <v>84148032</v>
          </cell>
          <cell r="B67" t="str">
            <v>a) de parafuso</v>
          </cell>
        </row>
        <row r="68">
          <cell r="A68">
            <v>84148033</v>
          </cell>
          <cell r="B68" t="str">
            <v>11.6</v>
          </cell>
          <cell r="C68" t="str">
            <v>Compressores de gases exceto ar, centrífugos, de vazão máxima inferior a 22.000m3/h</v>
          </cell>
        </row>
        <row r="69">
          <cell r="A69">
            <v>84148038</v>
          </cell>
          <cell r="B69" t="str">
            <v>11.7</v>
          </cell>
          <cell r="C69" t="str">
            <v>Outros compressores centrífugos radiais</v>
          </cell>
        </row>
        <row r="70">
          <cell r="A70">
            <v>84148039</v>
          </cell>
          <cell r="B70" t="str">
            <v>11.8</v>
          </cell>
          <cell r="C70" t="str">
            <v>Outros compressores de gases, exceto ar, inclusive axiais</v>
          </cell>
        </row>
        <row r="71">
          <cell r="A71">
            <v>84148039</v>
          </cell>
          <cell r="B71" t="str">
            <v>b) qualquer outro</v>
          </cell>
        </row>
        <row r="72">
          <cell r="A72">
            <v>84148039</v>
          </cell>
          <cell r="B72" t="str">
            <v>b) de lóbulos paralelos ("roots")</v>
          </cell>
        </row>
        <row r="73">
          <cell r="A73">
            <v>84148039</v>
          </cell>
          <cell r="B73" t="str">
            <v>c) de anel líquido</v>
          </cell>
        </row>
        <row r="74">
          <cell r="A74">
            <v>84148039</v>
          </cell>
          <cell r="B74" t="str">
            <v>e) axiais</v>
          </cell>
        </row>
        <row r="75">
          <cell r="A75">
            <v>84148039</v>
          </cell>
          <cell r="B75" t="str">
            <v>f) qualquer outro</v>
          </cell>
        </row>
        <row r="76">
          <cell r="A76">
            <v>84148090</v>
          </cell>
          <cell r="B76" t="str">
            <v>7.4</v>
          </cell>
          <cell r="C76" t="str">
            <v>Coifas (exaustores)</v>
          </cell>
        </row>
        <row r="77">
          <cell r="A77">
            <v>84161000</v>
          </cell>
          <cell r="B77" t="str">
            <v>12.1</v>
          </cell>
          <cell r="C77" t="str">
            <v>Queimadores de combustíveis líquidos</v>
          </cell>
        </row>
        <row r="78">
          <cell r="A78">
            <v>84161000</v>
          </cell>
          <cell r="B78" t="str">
            <v>a) de combustíveis líquidos</v>
          </cell>
        </row>
        <row r="79">
          <cell r="A79">
            <v>84162010</v>
          </cell>
          <cell r="B79" t="str">
            <v>12.2</v>
          </cell>
          <cell r="C79" t="str">
            <v>Outros queimadores, incluídos os mistos, de gases</v>
          </cell>
        </row>
        <row r="80">
          <cell r="A80">
            <v>84162010</v>
          </cell>
          <cell r="B80" t="str">
            <v>b) de gases</v>
          </cell>
        </row>
        <row r="81">
          <cell r="A81">
            <v>84162090</v>
          </cell>
          <cell r="B81" t="str">
            <v>12.3</v>
          </cell>
          <cell r="C81" t="str">
            <v>Outros queimadores, inclusive de carvão pulverizado</v>
          </cell>
        </row>
        <row r="82">
          <cell r="A82">
            <v>84162090</v>
          </cell>
          <cell r="B82" t="str">
            <v>c) de carvão pulverizado</v>
          </cell>
        </row>
        <row r="83">
          <cell r="A83">
            <v>84162090</v>
          </cell>
          <cell r="B83" t="str">
            <v>d) outros</v>
          </cell>
        </row>
        <row r="84">
          <cell r="A84">
            <v>84163000</v>
          </cell>
          <cell r="B84" t="str">
            <v>12.4</v>
          </cell>
          <cell r="C84" t="str">
            <v>Fornalhas automáticas, incluídas as antefornalhas, grelhas mecânicas, descarregadores mecânicos de cinzas e dispositivos semelhantes</v>
          </cell>
        </row>
        <row r="85">
          <cell r="A85">
            <v>84163000</v>
          </cell>
          <cell r="B85" t="str">
            <v>6.02        Fornalhas automáticas</v>
          </cell>
        </row>
        <row r="86">
          <cell r="A86">
            <v>84163000</v>
          </cell>
          <cell r="B86" t="str">
            <v>6.03        Grelhas mecânicas</v>
          </cell>
        </row>
        <row r="87">
          <cell r="A87">
            <v>84163000</v>
          </cell>
          <cell r="B87" t="str">
            <v>6.04        Descarregadores mecânicos de cinzas</v>
          </cell>
        </row>
        <row r="88">
          <cell r="A88">
            <v>84163000</v>
          </cell>
          <cell r="B88" t="str">
            <v>6.05        Outros</v>
          </cell>
        </row>
        <row r="89">
          <cell r="A89">
            <v>84169000</v>
          </cell>
          <cell r="B89" t="str">
            <v>12.5</v>
          </cell>
          <cell r="C89" t="str">
            <v>Ventaneiras</v>
          </cell>
        </row>
        <row r="90">
          <cell r="A90">
            <v>84169000</v>
          </cell>
          <cell r="B90" t="str">
            <v>6.06        Ventaneiras</v>
          </cell>
        </row>
        <row r="91">
          <cell r="A91">
            <v>84171010</v>
          </cell>
          <cell r="B91" t="str">
            <v>13.1</v>
          </cell>
          <cell r="C91" t="str">
            <v>Fornos industriais para fusão de metais</v>
          </cell>
        </row>
        <row r="92">
          <cell r="A92">
            <v>84171010</v>
          </cell>
          <cell r="B92" t="str">
            <v>7.01        Fornos industriais para fusão de metais, tipo "Cubillot"</v>
          </cell>
        </row>
        <row r="93">
          <cell r="A93">
            <v>84171010</v>
          </cell>
          <cell r="B93" t="str">
            <v>7.02        Fornos industriais para fusão de metais, de outros tipos     </v>
          </cell>
        </row>
        <row r="94">
          <cell r="A94">
            <v>84171020</v>
          </cell>
          <cell r="B94" t="str">
            <v>13.2</v>
          </cell>
          <cell r="C94" t="str">
            <v>Fornos industriais para tratamento térmico de metais</v>
          </cell>
        </row>
        <row r="95">
          <cell r="A95">
            <v>84171020</v>
          </cell>
          <cell r="B95" t="str">
            <v>7.03        Fornos industriais para tratamento térmico de metais          </v>
          </cell>
        </row>
        <row r="96">
          <cell r="A96">
            <v>84171090</v>
          </cell>
          <cell r="B96" t="str">
            <v>13.3</v>
          </cell>
          <cell r="C96" t="str">
            <v>Outros fornos para tratamento térmico de minérios ou de metais</v>
          </cell>
        </row>
        <row r="97">
          <cell r="A97">
            <v>84171090</v>
          </cell>
          <cell r="B97" t="str">
            <v>7.04        Fornos industriais para cementação          </v>
          </cell>
        </row>
        <row r="98">
          <cell r="A98">
            <v>84171090</v>
          </cell>
          <cell r="B98" t="str">
            <v>7.05        Fornos industriais de produção de coque de carvão              </v>
          </cell>
        </row>
        <row r="99">
          <cell r="A99">
            <v>84171090</v>
          </cell>
          <cell r="B99" t="str">
            <v>7.06        Fornos rotativos para produção industrial de cimento           </v>
          </cell>
        </row>
        <row r="100">
          <cell r="A100">
            <v>84171090</v>
          </cell>
          <cell r="B100" t="str">
            <v>7.07        Outros </v>
          </cell>
        </row>
        <row r="101">
          <cell r="A101">
            <v>84172000</v>
          </cell>
          <cell r="B101" t="str">
            <v>13.4</v>
          </cell>
          <cell r="C101" t="str">
            <v>Fornos de padaria, pastelaria ou para a indústria de bolachas e biscoito</v>
          </cell>
        </row>
        <row r="102">
          <cell r="A102">
            <v>84172000</v>
          </cell>
          <cell r="B102" t="str">
            <v>7.08        Fornos de padaria, pastelaria ou para a indústria de bolachas e biscoitos      </v>
          </cell>
        </row>
        <row r="103">
          <cell r="A103">
            <v>84178010</v>
          </cell>
          <cell r="B103" t="str">
            <v>13.5</v>
          </cell>
          <cell r="C103" t="str">
            <v>Fornos industriais para cerâmica</v>
          </cell>
        </row>
        <row r="104">
          <cell r="A104">
            <v>84178020</v>
          </cell>
          <cell r="B104" t="str">
            <v>13.6</v>
          </cell>
          <cell r="C104" t="str">
            <v>Fornos industriais para fusão de vidro</v>
          </cell>
        </row>
        <row r="105">
          <cell r="A105">
            <v>84178090</v>
          </cell>
          <cell r="B105" t="str">
            <v>13.7</v>
          </cell>
          <cell r="C105" t="str">
            <v>Outros fornos industriais.</v>
          </cell>
        </row>
        <row r="106">
          <cell r="A106">
            <v>84178090</v>
          </cell>
          <cell r="B106" t="str">
            <v>13.7</v>
          </cell>
          <cell r="C106" t="str">
            <v>Fornos industriais para carbonização de .7madeira</v>
          </cell>
        </row>
        <row r="107">
          <cell r="A107">
            <v>84178090</v>
          </cell>
          <cell r="B107" t="str">
            <v>7.09        Fornos industriais para carbonização de madeira   </v>
          </cell>
        </row>
        <row r="108">
          <cell r="A108">
            <v>84186910</v>
          </cell>
          <cell r="B108" t="str">
            <v>14.1</v>
          </cell>
          <cell r="C108" t="str">
            <v>Sorveteiras industriais</v>
          </cell>
        </row>
        <row r="109">
          <cell r="A109">
            <v>84186920</v>
          </cell>
          <cell r="B109" t="str">
            <v>14.3</v>
          </cell>
          <cell r="C109" t="str">
            <v>Resfriadores de leite</v>
          </cell>
        </row>
        <row r="110">
          <cell r="A110">
            <v>84186999</v>
          </cell>
          <cell r="B110" t="str">
            <v>14.2</v>
          </cell>
          <cell r="C110" t="str">
            <v>Máquinas de fabricar gelo em cubos ou escamas; instalações frigoríficas industriais formadas por elementos não reunidos em corpo único, nem montadas sobre base comum</v>
          </cell>
        </row>
        <row r="111">
          <cell r="A111">
            <v>84186999</v>
          </cell>
          <cell r="B111" t="str">
            <v>8.01        Máquinas de fabricar gelo em cubos ou escamas  </v>
          </cell>
        </row>
        <row r="112">
          <cell r="A112">
            <v>84186999</v>
          </cell>
          <cell r="B112" t="str">
            <v>8.02        Sorveteiras industriais    </v>
          </cell>
        </row>
        <row r="113">
          <cell r="A113">
            <v>84186999</v>
          </cell>
          <cell r="B113" t="str">
            <v>8.03 Instalações frigoríficas industriais formadas por elementos não reunidos em   corpo único, nem montadas sobre base comum</v>
          </cell>
        </row>
        <row r="114">
          <cell r="A114">
            <v>84193100</v>
          </cell>
          <cell r="B114">
            <v>8</v>
          </cell>
          <cell r="C114" t="str">
            <v>Secadores para produtos agrícolas</v>
          </cell>
        </row>
        <row r="115">
          <cell r="A115">
            <v>84193200</v>
          </cell>
          <cell r="B115" t="str">
            <v>15.1</v>
          </cell>
          <cell r="C115" t="str">
            <v>Secadores para madeiras, pastas de papel, papéis ou cartões</v>
          </cell>
        </row>
        <row r="116">
          <cell r="A116">
            <v>84193200</v>
          </cell>
          <cell r="B116" t="str">
            <v>9.01        Secadores para madeiras, pastas de papel, papéis ou cartões          </v>
          </cell>
        </row>
        <row r="117">
          <cell r="A117">
            <v>84193900</v>
          </cell>
          <cell r="B117" t="str">
            <v>15.2</v>
          </cell>
          <cell r="C117" t="str">
            <v>Outros secadores exceto para produtos agrícolas</v>
          </cell>
        </row>
        <row r="118">
          <cell r="A118">
            <v>84193900</v>
          </cell>
          <cell r="B118" t="str">
            <v>9.02        Outros </v>
          </cell>
        </row>
        <row r="119">
          <cell r="A119">
            <v>84194010</v>
          </cell>
          <cell r="B119" t="str">
            <v>15.3</v>
          </cell>
          <cell r="C119" t="str">
            <v>Aparelhos de destilação de água</v>
          </cell>
        </row>
        <row r="120">
          <cell r="A120">
            <v>84194020</v>
          </cell>
          <cell r="B120" t="str">
            <v>15.4</v>
          </cell>
          <cell r="C120" t="str">
            <v>Aparelhos de destilação ou retificação de álcoois e outros fluídos voláteis ou de hidrocarbonetos</v>
          </cell>
        </row>
        <row r="121">
          <cell r="A121">
            <v>84194090</v>
          </cell>
          <cell r="B121" t="str">
            <v>15.5</v>
          </cell>
          <cell r="C121" t="str">
            <v>Outros aparelhos de destilação ou de retificação</v>
          </cell>
        </row>
        <row r="122">
          <cell r="A122">
            <v>84195010</v>
          </cell>
          <cell r="B122" t="str">
            <v>15.6</v>
          </cell>
          <cell r="C122" t="str">
            <v>Trocadores de calor de placas</v>
          </cell>
        </row>
        <row r="123">
          <cell r="A123">
            <v>84195010</v>
          </cell>
          <cell r="B123" t="str">
            <v>a) de placas</v>
          </cell>
        </row>
        <row r="124">
          <cell r="A124">
            <v>84195021</v>
          </cell>
          <cell r="B124" t="str">
            <v>15.7</v>
          </cell>
          <cell r="C124" t="str">
            <v>Trocadores de calor tubulares metálicos</v>
          </cell>
        </row>
        <row r="125">
          <cell r="A125">
            <v>84195022</v>
          </cell>
          <cell r="B125" t="str">
            <v>15.8</v>
          </cell>
          <cell r="C125" t="str">
            <v>Trocadores de calor tubulares de grafite</v>
          </cell>
        </row>
        <row r="126">
          <cell r="A126">
            <v>84195029</v>
          </cell>
          <cell r="B126" t="str">
            <v>15.9</v>
          </cell>
          <cell r="C126" t="str">
            <v>Outros trocadores de calor tubulares</v>
          </cell>
        </row>
        <row r="127">
          <cell r="A127">
            <v>84195090</v>
          </cell>
          <cell r="B127" t="str">
            <v>15.10</v>
          </cell>
          <cell r="C127" t="str">
            <v>Outros trocadores de calor</v>
          </cell>
        </row>
        <row r="128">
          <cell r="A128">
            <v>84196000</v>
          </cell>
          <cell r="B128" t="str">
            <v>15.11</v>
          </cell>
          <cell r="C128" t="str">
            <v>Aparelhos e dispositivos para liquefação do ar ou de outros gases</v>
          </cell>
        </row>
        <row r="129">
          <cell r="A129">
            <v>84196000</v>
          </cell>
          <cell r="B129" t="str">
            <v>9.05        Aparelhos e dispositivos para liquefação do ar ou de outros gases</v>
          </cell>
        </row>
        <row r="130">
          <cell r="A130">
            <v>84198110</v>
          </cell>
          <cell r="B130" t="str">
            <v>15.12</v>
          </cell>
          <cell r="C130" t="str">
            <v>Autoclaves</v>
          </cell>
        </row>
        <row r="131">
          <cell r="A131">
            <v>84198110</v>
          </cell>
          <cell r="B131" t="str">
            <v>a) autoclaves      </v>
          </cell>
        </row>
        <row r="132">
          <cell r="A132">
            <v>84198190</v>
          </cell>
          <cell r="B132" t="str">
            <v>15.13</v>
          </cell>
          <cell r="C132" t="str">
            <v>Outros aparelhos para preparação de bebidas quentes ou para cozimento ou aquecimento de alimentos</v>
          </cell>
        </row>
        <row r="133">
          <cell r="A133">
            <v>84198190</v>
          </cell>
          <cell r="B133" t="str">
            <v>b) outros              </v>
          </cell>
        </row>
        <row r="134">
          <cell r="A134">
            <v>84198911</v>
          </cell>
          <cell r="B134" t="str">
            <v>15.14</v>
          </cell>
          <cell r="C134" t="str">
            <v>Esterilizadores de alimentos, mediante Ultra Alta Temperatura (UHT - 'Ultra High Temperature') por injeção direta de vapor, com capacidade superior ou igual a 6.500l/h</v>
          </cell>
        </row>
        <row r="135">
          <cell r="A135">
            <v>84198919</v>
          </cell>
          <cell r="B135" t="str">
            <v>15.15</v>
          </cell>
          <cell r="C135" t="str">
            <v>Outros esterilizadores</v>
          </cell>
        </row>
        <row r="136">
          <cell r="A136">
            <v>84198920</v>
          </cell>
          <cell r="B136" t="str">
            <v>15.16</v>
          </cell>
          <cell r="C136" t="str">
            <v>Estufas</v>
          </cell>
        </row>
        <row r="137">
          <cell r="A137">
            <v>84198920</v>
          </cell>
          <cell r="B137" t="str">
            <v>9.09        Estufas</v>
          </cell>
        </row>
        <row r="138">
          <cell r="A138">
            <v>84198930</v>
          </cell>
          <cell r="B138" t="str">
            <v>15.17</v>
          </cell>
          <cell r="C138" t="str">
            <v>Torrefadores</v>
          </cell>
        </row>
        <row r="139">
          <cell r="A139">
            <v>84198930</v>
          </cell>
          <cell r="B139" t="str">
            <v>9.11        Aparelhos de torrefação </v>
          </cell>
        </row>
        <row r="140">
          <cell r="A140">
            <v>84198940</v>
          </cell>
          <cell r="B140" t="str">
            <v>15.18</v>
          </cell>
          <cell r="C140" t="str">
            <v>Evaporadores</v>
          </cell>
        </row>
        <row r="141">
          <cell r="A141">
            <v>84198940</v>
          </cell>
          <cell r="B141" t="str">
            <v>9.10        Evaporadores    </v>
          </cell>
        </row>
        <row r="142">
          <cell r="A142">
            <v>84198999</v>
          </cell>
          <cell r="B142" t="str">
            <v>15.19</v>
          </cell>
          <cell r="C142" t="str">
            <v>Outros aparelhos e dispositivos para tratamento de matérias por meio de mudança de temperatura</v>
          </cell>
        </row>
        <row r="143">
          <cell r="A143">
            <v>84198999</v>
          </cell>
          <cell r="B143" t="str">
            <v>9.07        Outros aquecedores e arrefecedores          </v>
          </cell>
        </row>
        <row r="144">
          <cell r="A144">
            <v>84198999</v>
          </cell>
          <cell r="B144" t="str">
            <v>9.12        Outros </v>
          </cell>
        </row>
        <row r="145">
          <cell r="A145">
            <v>84198999</v>
          </cell>
          <cell r="B145" t="str">
            <v>2.3</v>
          </cell>
          <cell r="C145" t="str">
            <v>Silos com dispositivos de ventilação ou aquecimento (ventiladores ou aquecedores) incorporados, de qualquer matéria</v>
          </cell>
        </row>
        <row r="146">
          <cell r="A146">
            <v>84201010</v>
          </cell>
          <cell r="B146" t="str">
            <v>16.1</v>
          </cell>
          <cell r="C146" t="str">
            <v>Calandras e laminadores para papel ou cartão</v>
          </cell>
        </row>
        <row r="147">
          <cell r="A147">
            <v>84201090</v>
          </cell>
          <cell r="B147" t="str">
            <v>16.2</v>
          </cell>
          <cell r="C147" t="str">
            <v>Outras calandras e laminadores</v>
          </cell>
        </row>
        <row r="148">
          <cell r="A148">
            <v>84209100</v>
          </cell>
          <cell r="B148" t="str">
            <v>16.3</v>
          </cell>
          <cell r="C148" t="str">
            <v>Cilindros              </v>
          </cell>
        </row>
        <row r="149">
          <cell r="A149">
            <v>84209100</v>
          </cell>
          <cell r="B149" t="str">
            <v>10.03     Cilindros              </v>
          </cell>
        </row>
        <row r="150">
          <cell r="A150">
            <v>84211110</v>
          </cell>
          <cell r="B150" t="str">
            <v>17.1</v>
          </cell>
          <cell r="C150" t="str">
            <v>Desnatadeiras com capacidade de processamento de leite superior ou igual a 30.000 litros por hora</v>
          </cell>
        </row>
        <row r="151">
          <cell r="A151">
            <v>84211190</v>
          </cell>
          <cell r="B151" t="str">
            <v>17.2</v>
          </cell>
          <cell r="C151" t="str">
            <v>Outras desnatadeiras</v>
          </cell>
        </row>
        <row r="152">
          <cell r="A152">
            <v>84211290</v>
          </cell>
          <cell r="B152" t="str">
            <v>17.3</v>
          </cell>
          <cell r="C152" t="str">
            <v>Secadores de roupa para lavanderia, exceto as do código 8421.12.10</v>
          </cell>
        </row>
        <row r="153">
          <cell r="A153">
            <v>84211290</v>
          </cell>
          <cell r="B153" t="str">
            <v>11.02     Secadores de roupa para lavanderia (exceto o da posição NBM/SH 8421.12.0100)</v>
          </cell>
        </row>
        <row r="154">
          <cell r="A154">
            <v>84211910</v>
          </cell>
          <cell r="B154" t="str">
            <v>17.4</v>
          </cell>
          <cell r="C154" t="str">
            <v>Centrifugadores para laboratórios</v>
          </cell>
        </row>
        <row r="155">
          <cell r="A155">
            <v>84211910</v>
          </cell>
          <cell r="B155" t="str">
            <v>11.03     Centrifugadores para laboratório </v>
          </cell>
        </row>
        <row r="156">
          <cell r="A156">
            <v>84211990</v>
          </cell>
          <cell r="B156" t="str">
            <v>17.5</v>
          </cell>
          <cell r="C156" t="str">
            <v>Centrifugadores para indústria açucareira; extratores centrífugos de mel</v>
          </cell>
        </row>
        <row r="157">
          <cell r="A157">
            <v>84211990</v>
          </cell>
          <cell r="B157" t="str">
            <v>11.04     Centrifugadores para indústria açucareira</v>
          </cell>
        </row>
        <row r="158">
          <cell r="A158">
            <v>84211990</v>
          </cell>
          <cell r="B158" t="str">
            <v>11.05     Extratores centrífugos de mel       </v>
          </cell>
        </row>
        <row r="159">
          <cell r="A159">
            <v>84212990</v>
          </cell>
          <cell r="B159" t="str">
            <v>I</v>
          </cell>
          <cell r="C159" t="str">
            <v>Aparelhos para filtrar ou depurar líquidos</v>
          </cell>
        </row>
        <row r="160">
          <cell r="A160">
            <v>84213990</v>
          </cell>
          <cell r="B160" t="str">
            <v>17.6</v>
          </cell>
          <cell r="C160" t="str">
            <v>Aparelhos para filtrar ou depurar gases</v>
          </cell>
        </row>
        <row r="161">
          <cell r="A161">
            <v>84213990</v>
          </cell>
          <cell r="B161" t="str">
            <v>                Aparelhos para filtrar ou depurar gases      </v>
          </cell>
        </row>
        <row r="162">
          <cell r="A162">
            <v>84222000</v>
          </cell>
          <cell r="B162" t="str">
            <v>18.1</v>
          </cell>
          <cell r="C162" t="str">
            <v>Máquinas e aparelhos para limpar ou secar garrafas e outros recipientes</v>
          </cell>
        </row>
        <row r="163">
          <cell r="A163">
            <v>84222000</v>
          </cell>
          <cell r="B163" t="str">
            <v>12.01 Máquinas e aparelhos para limpar ou secar garrafas e outros recipientes           </v>
          </cell>
        </row>
        <row r="164">
          <cell r="A164">
            <v>84223010</v>
          </cell>
          <cell r="B164" t="str">
            <v>18.2</v>
          </cell>
          <cell r="C164" t="str">
            <v>Máquinas e aparelhos para encher, fechar, capsular ou rotular garrafas</v>
          </cell>
        </row>
        <row r="165">
          <cell r="A165">
            <v>84223010</v>
          </cell>
          <cell r="B165" t="str">
            <v>12.02 Máquinas e aparelhos para encher, fechar, capsular ou rotular garrafas              </v>
          </cell>
        </row>
        <row r="166">
          <cell r="A166">
            <v>84223021</v>
          </cell>
          <cell r="B166" t="str">
            <v>18.3</v>
          </cell>
          <cell r="C166" t="str">
            <v>Máquinas e aparelhos para encher caixas ou sacos com pó ou grãos</v>
          </cell>
        </row>
        <row r="167">
          <cell r="A167">
            <v>84223022</v>
          </cell>
          <cell r="B167" t="str">
            <v>18.4</v>
          </cell>
          <cell r="C167" t="str">
            <v>Máquinas e aparelhos para encher e fechar embalagens confeccionadas com papel ou cartão dos códigos 4811.51.22 ou 4811.59.23, mesmo com dispositivo de rotulagem</v>
          </cell>
        </row>
        <row r="168">
          <cell r="A168">
            <v>84223023</v>
          </cell>
          <cell r="B168" t="str">
            <v>18.5</v>
          </cell>
          <cell r="C168" t="str">
            <v>Máquinas e aparelhos para encher e fechar recipientes tubulares flexíveis (bisnagas), com capacidade superior ou igual a 100 unidades por minuto</v>
          </cell>
        </row>
        <row r="169">
          <cell r="A169">
            <v>84223029</v>
          </cell>
          <cell r="B169" t="str">
            <v>18.6</v>
          </cell>
          <cell r="C169" t="str">
            <v>Máquinas e aparelhos para encher e fechar ampolas de vidro; outras máquinas e aparelhos para encher, fechar, arrolhar ou rotular caixas, latas, sacos ou outros recipientes, capsular vasos, tubos e recipientes semelhantes</v>
          </cell>
        </row>
        <row r="170">
          <cell r="A170">
            <v>84223029</v>
          </cell>
          <cell r="B170" t="str">
            <v>12.04 Máquinas e aparelhos para encher e fechar ampolas de vidro </v>
          </cell>
        </row>
        <row r="171">
          <cell r="A171">
            <v>84223029</v>
          </cell>
          <cell r="B171" t="str">
            <v>12.05 Outros       </v>
          </cell>
        </row>
        <row r="172">
          <cell r="A172">
            <v>84224010</v>
          </cell>
          <cell r="B172" t="str">
            <v>18.7</v>
          </cell>
          <cell r="C172" t="str">
            <v>Máquinas e aparelhos para empacotar ou embalar mercadorias horizontais, próprias para empacotamento de massas alimentícias longas (comprimento superior a 200mm) em pacotes tipo almofadas ('pillow pack'), com capacidade de produção superior a 100 pacotes por minuto e controlador lógico programável (CLP)</v>
          </cell>
        </row>
        <row r="173">
          <cell r="A173">
            <v>84224020</v>
          </cell>
          <cell r="B173" t="str">
            <v>18.8</v>
          </cell>
          <cell r="C173" t="str">
            <v>Máquinas e aparelhos para empacotar ou embalar mercadorias automática, para embalar tubos ou barras de metal, em atados de peso inferior ou igual a 2.000kg e comprimento inferior ou igual a 12m</v>
          </cell>
        </row>
        <row r="174">
          <cell r="A174">
            <v>84224030</v>
          </cell>
          <cell r="B174" t="str">
            <v>18.9</v>
          </cell>
          <cell r="C174" t="str">
            <v>Máquinas e aparelhos para empacotar ou embalar mercadorias de empacotar embalagens confeccionadas com papel ou cartão dos subitens 4811.51.22 ou 4811.59.23 em caixas ou bandejas de papel ou cartão dobráveis, com capacidade superior ou igual a 5.000 embalagens por hora</v>
          </cell>
        </row>
        <row r="175">
          <cell r="A175">
            <v>84224090</v>
          </cell>
          <cell r="B175" t="str">
            <v>18.10</v>
          </cell>
          <cell r="C175" t="str">
            <v>Outras máquinas e aparelhos para empacotar ou embalar mercadorias</v>
          </cell>
        </row>
        <row r="176">
          <cell r="A176">
            <v>84232000</v>
          </cell>
          <cell r="B176" t="str">
            <v>19.1</v>
          </cell>
          <cell r="C176" t="str">
            <v>Básculas de pesagem contínua em transportadores</v>
          </cell>
        </row>
        <row r="177">
          <cell r="A177">
            <v>84232000</v>
          </cell>
          <cell r="B177" t="str">
            <v>13.01 Básculas de pesagem contínua em transportadores  </v>
          </cell>
        </row>
        <row r="178">
          <cell r="A178">
            <v>84233011</v>
          </cell>
          <cell r="B178" t="str">
            <v>19.2</v>
          </cell>
          <cell r="C178" t="str">
            <v>Balanças ou básculas dosadoras com aparelhos periféricos, que constituam unidade funcional</v>
          </cell>
        </row>
        <row r="179">
          <cell r="A179">
            <v>84233019</v>
          </cell>
          <cell r="B179" t="str">
            <v>19.3</v>
          </cell>
          <cell r="C179" t="str">
            <v>Outros dosadores</v>
          </cell>
        </row>
        <row r="180">
          <cell r="A180">
            <v>84233090</v>
          </cell>
          <cell r="B180" t="str">
            <v>19.4</v>
          </cell>
          <cell r="C180" t="str">
            <v>Básculas de pesagem constante de grão ou líquido; outros aparelhos de pesagem constante e ensacadores</v>
          </cell>
        </row>
        <row r="181">
          <cell r="A181">
            <v>84233090</v>
          </cell>
          <cell r="B181" t="str">
            <v>13.02 Básculas de pesagem constante de grão ou líquido   </v>
          </cell>
        </row>
        <row r="182">
          <cell r="A182">
            <v>84233090</v>
          </cell>
          <cell r="B182" t="str">
            <v>13.04 Outros</v>
          </cell>
        </row>
        <row r="183">
          <cell r="A183">
            <v>84238110</v>
          </cell>
          <cell r="B183" t="str">
            <v>19.5</v>
          </cell>
          <cell r="C183" t="str">
            <v>Aparelhos e instrumentos de pesagem de capacidade não superior a 30kg de mesa, com dipositivo registrador ou impressor de etiquetas</v>
          </cell>
        </row>
        <row r="184">
          <cell r="A184">
            <v>84238190</v>
          </cell>
          <cell r="B184" t="str">
            <v>19.6</v>
          </cell>
          <cell r="C184" t="str">
            <v>Aparelhos verificadores de excesso ou deficiência de peso em relação a um padrão; outros aparelhos e instrumentos de pesagem de capacidade não superior a 30kg</v>
          </cell>
        </row>
        <row r="185">
          <cell r="A185">
            <v>84238190</v>
          </cell>
          <cell r="B185" t="str">
            <v>13.05 Aparelhos verificadores de excesso ou deficiência de peso em relação a um padrão</v>
          </cell>
        </row>
        <row r="186">
          <cell r="A186">
            <v>84238200</v>
          </cell>
          <cell r="B186" t="str">
            <v>19.8</v>
          </cell>
          <cell r="C186" t="str">
            <v>Balança de capacidade superior a 30kg, mas não superior a 5.000kg</v>
          </cell>
        </row>
        <row r="187">
          <cell r="A187">
            <v>84238200</v>
          </cell>
          <cell r="B187">
            <v>9</v>
          </cell>
          <cell r="C187" t="str">
            <v>Balanças bovinas mecânicas ou eletrônicas</v>
          </cell>
        </row>
        <row r="188">
          <cell r="A188">
            <v>84242000</v>
          </cell>
          <cell r="B188" t="str">
            <v>20.1</v>
          </cell>
          <cell r="C188" t="str">
            <v>Pistolas aerográficas e aparelhos semelhantes</v>
          </cell>
        </row>
        <row r="189">
          <cell r="A189">
            <v>84242000</v>
          </cell>
          <cell r="B189" t="str">
            <v>14.01 Pistolas aerográficas e aparelhos semelhantes          </v>
          </cell>
        </row>
        <row r="190">
          <cell r="A190">
            <v>84243010</v>
          </cell>
          <cell r="B190" t="str">
            <v>20.2</v>
          </cell>
          <cell r="C190" t="str">
            <v>Máquinas e aparelhos de desobstrução de tubulação ou de limpeza, por jato de água</v>
          </cell>
        </row>
        <row r="191">
          <cell r="A191">
            <v>84243020</v>
          </cell>
          <cell r="B191" t="str">
            <v>20.3</v>
          </cell>
          <cell r="C191" t="str">
            <v>Máquinas e aparelhos de jato de areia</v>
          </cell>
        </row>
        <row r="192">
          <cell r="A192">
            <v>84243020</v>
          </cell>
          <cell r="B192" t="str">
            <v>20.3</v>
          </cell>
          <cell r="C192" t="str">
            <v>Máquinas e aparelhos de jato de areia ou de qualquer outro abrasivo</v>
          </cell>
        </row>
        <row r="193">
          <cell r="A193">
            <v>84243030</v>
          </cell>
          <cell r="B193" t="str">
            <v>20.4</v>
          </cell>
          <cell r="C193" t="str">
            <v>Perfuradoras por jato de água com pressão de trabalho máxima superior ou igual a 10MPa</v>
          </cell>
        </row>
        <row r="194">
          <cell r="A194">
            <v>84243090</v>
          </cell>
          <cell r="B194" t="str">
            <v>20.5</v>
          </cell>
          <cell r="C194" t="str">
            <v>Outras máquinas e aparelhos de jato de areia, de jato de vapor ou qualquer outro abrasivo e aparelhos de jato semelhantes</v>
          </cell>
        </row>
        <row r="195">
          <cell r="A195">
            <v>84243090</v>
          </cell>
          <cell r="B195" t="str">
            <v>20.5</v>
          </cell>
          <cell r="C195" t="str">
            <v>Outras máquinas e aparelhos de jato de areia, de jato de vapor e aparelhos de jato semelhantes</v>
          </cell>
        </row>
        <row r="196">
          <cell r="A196">
            <v>84248111</v>
          </cell>
          <cell r="B196" t="str">
            <v>10.1</v>
          </cell>
          <cell r="C196" t="str">
            <v>Aparelho para projetar, dispersar ou pulverizar fungicidas, inseticidas e outros produtos para combate a pragas, de uso agrícola, manuais</v>
          </cell>
        </row>
        <row r="197">
          <cell r="A197">
            <v>84248119</v>
          </cell>
          <cell r="B197" t="str">
            <v>10.2</v>
          </cell>
          <cell r="C197" t="str">
            <v>Outros aparelhos para projetar, dispersar ou pulverizar fungicidas, inseticidas e outros produtos para combate a pragas, de uso agrícola</v>
          </cell>
        </row>
        <row r="198">
          <cell r="A198">
            <v>84248121</v>
          </cell>
          <cell r="B198" t="str">
            <v>10.3</v>
          </cell>
          <cell r="C198" t="str">
            <v>Irrigadores e sistemas de irrigação para uso na lavoura, por aspersão, inclusive os elementos integrantes desses sistemas, como máquinas, aparelhos, equipamentos, dispositivos e instrumentos.</v>
          </cell>
        </row>
        <row r="199">
          <cell r="A199">
            <v>84248121</v>
          </cell>
          <cell r="B199" t="str">
            <v>10.3</v>
          </cell>
          <cell r="C199" t="str">
            <v>Irrigadores e sistemas de irrigação para uso na lavoura, por aspersão</v>
          </cell>
        </row>
        <row r="200">
          <cell r="A200">
            <v>84248129</v>
          </cell>
          <cell r="B200" t="str">
            <v>10.4</v>
          </cell>
          <cell r="C200" t="str">
            <v>Outros irrigadores e sistemas de irrigação , inclusive os elementos integrantes desses sistemas, como máquinas, aparelhos, equipamentos, dispositivos e instrumentos.</v>
          </cell>
        </row>
        <row r="201">
          <cell r="A201">
            <v>84248129</v>
          </cell>
          <cell r="B201" t="str">
            <v>10.4</v>
          </cell>
          <cell r="C201" t="str">
            <v>Outros irrigadores e sistemas de irrigação</v>
          </cell>
        </row>
        <row r="202">
          <cell r="A202">
            <v>84248990</v>
          </cell>
          <cell r="B202" t="str">
            <v>20.6</v>
          </cell>
          <cell r="C202" t="str">
            <v>Pulverizadores (“Sprinklers”) para equipamentos automáticos de combate a incêndio; outros aparelhos de pulverização</v>
          </cell>
        </row>
        <row r="203">
          <cell r="A203">
            <v>84248990</v>
          </cell>
          <cell r="B203" t="str">
            <v>14.04 Pulverizadores ("Sprinklers") para equipamentos automáticos de combate a incêndio               </v>
          </cell>
        </row>
        <row r="204">
          <cell r="A204">
            <v>84248990</v>
          </cell>
          <cell r="B204" t="str">
            <v>14.05 Outros       </v>
          </cell>
        </row>
        <row r="205">
          <cell r="A205">
            <v>84251100</v>
          </cell>
          <cell r="B205" t="str">
            <v>21.1</v>
          </cell>
          <cell r="C205" t="str">
            <v>Talhas, cadernais e moitões de motor elétrico</v>
          </cell>
        </row>
        <row r="206">
          <cell r="A206">
            <v>84251910</v>
          </cell>
          <cell r="B206" t="str">
            <v>21.2</v>
          </cell>
          <cell r="C206" t="str">
            <v>Talhas, cadernais e moitões, manuais</v>
          </cell>
        </row>
        <row r="207">
          <cell r="A207">
            <v>84251990</v>
          </cell>
          <cell r="B207" t="str">
            <v>21.3</v>
          </cell>
          <cell r="C207" t="str">
            <v>Outras talhas, cadernais e moitões</v>
          </cell>
        </row>
        <row r="208">
          <cell r="A208">
            <v>84253110</v>
          </cell>
          <cell r="B208" t="str">
            <v>21.4</v>
          </cell>
          <cell r="C208" t="str">
            <v>Guinchos e cabrestantes de motor elétrico com capacidade inferior ou igual a 100 toneladas</v>
          </cell>
        </row>
        <row r="209">
          <cell r="A209">
            <v>84253190</v>
          </cell>
          <cell r="B209" t="str">
            <v>21.5</v>
          </cell>
          <cell r="C209" t="str">
            <v>Outros guinchos e cabrestantes de motor elétrico</v>
          </cell>
        </row>
        <row r="210">
          <cell r="A210">
            <v>84253190</v>
          </cell>
          <cell r="B210" t="str">
            <v>21.5</v>
          </cell>
          <cell r="C210" t="str">
            <v>Outros guinchos de motor elétrico</v>
          </cell>
        </row>
        <row r="211">
          <cell r="A211">
            <v>84253910</v>
          </cell>
          <cell r="B211" t="str">
            <v>21.6</v>
          </cell>
          <cell r="C211" t="str">
            <v>Outros guinchos e cabrestantes com capacidade inferior ou igual a 100 toneladas</v>
          </cell>
        </row>
        <row r="212">
          <cell r="A212">
            <v>84253910</v>
          </cell>
          <cell r="B212" t="str">
            <v>21.6</v>
          </cell>
          <cell r="C212" t="str">
            <v>Outros guinchos com capacidade inferior ou igual a 100 toneladas</v>
          </cell>
        </row>
        <row r="213">
          <cell r="A213">
            <v>84253990</v>
          </cell>
          <cell r="B213" t="str">
            <v>21.7</v>
          </cell>
          <cell r="C213" t="str">
            <v>Outros guinchos e cabrestantes</v>
          </cell>
        </row>
        <row r="214">
          <cell r="A214">
            <v>84253990</v>
          </cell>
          <cell r="B214" t="str">
            <v>21.7</v>
          </cell>
          <cell r="C214" t="str">
            <v>Outros guinchos</v>
          </cell>
        </row>
        <row r="215">
          <cell r="A215">
            <v>84261100</v>
          </cell>
          <cell r="B215" t="str">
            <v>22.1</v>
          </cell>
          <cell r="C215" t="str">
            <v>Pontes e vigas, rolantes, de suportes fixos</v>
          </cell>
        </row>
        <row r="216">
          <cell r="A216">
            <v>84261100</v>
          </cell>
          <cell r="B216" t="str">
            <v>15.03 Pontes e vigas, rolantes, de suporte fixo         </v>
          </cell>
        </row>
        <row r="217">
          <cell r="A217">
            <v>84262000</v>
          </cell>
          <cell r="B217" t="str">
            <v>22.2</v>
          </cell>
          <cell r="C217" t="str">
            <v>Guindastes de torre</v>
          </cell>
        </row>
        <row r="218">
          <cell r="A218">
            <v>84262000</v>
          </cell>
          <cell r="B218" t="str">
            <v>15.04 Guindastes de torre              </v>
          </cell>
        </row>
        <row r="219">
          <cell r="A219">
            <v>84263000</v>
          </cell>
          <cell r="B219" t="str">
            <v>22.3</v>
          </cell>
          <cell r="C219" t="str">
            <v>Guindastes de pórtico</v>
          </cell>
        </row>
        <row r="220">
          <cell r="A220">
            <v>84263000</v>
          </cell>
          <cell r="B220" t="str">
            <v>15.05 Guindastes de pórtico          </v>
          </cell>
        </row>
        <row r="221">
          <cell r="A221">
            <v>84269900</v>
          </cell>
          <cell r="B221" t="str">
            <v>22.4</v>
          </cell>
          <cell r="C221" t="str">
            <v>Outros guindastes</v>
          </cell>
        </row>
        <row r="222">
          <cell r="A222">
            <v>84269900</v>
          </cell>
          <cell r="B222" t="str">
            <v>15.06 Guindastes             </v>
          </cell>
        </row>
        <row r="223">
          <cell r="A223">
            <v>84272090</v>
          </cell>
          <cell r="B223" t="str">
            <v>11.1</v>
          </cell>
          <cell r="C223" t="str">
            <v>Máquina apanhadora e carregadora de cana, autopropulsada</v>
          </cell>
        </row>
        <row r="224">
          <cell r="A224">
            <v>84279000</v>
          </cell>
          <cell r="B224">
            <v>23</v>
          </cell>
          <cell r="C224" t="str">
            <v>Empilhadeiras mecânicas de volumes, de ação descontínua</v>
          </cell>
        </row>
        <row r="225">
          <cell r="A225">
            <v>84279000</v>
          </cell>
          <cell r="B225" t="str">
            <v>15.07 Empilhadeiras mecânicas de volumes, de ação descontínua  </v>
          </cell>
        </row>
        <row r="226">
          <cell r="A226">
            <v>84279000</v>
          </cell>
          <cell r="B226" t="str">
            <v>11.2</v>
          </cell>
          <cell r="C226" t="str">
            <v>Carregadores para serem acoplados a trator agrícola</v>
          </cell>
        </row>
        <row r="227">
          <cell r="A227">
            <v>84281000</v>
          </cell>
          <cell r="B227" t="str">
            <v>24.1</v>
          </cell>
          <cell r="C227" t="str">
            <v>Elevadores de carga de uso industrial e monta-cargas</v>
          </cell>
        </row>
        <row r="228">
          <cell r="A228">
            <v>84281000</v>
          </cell>
          <cell r="B228" t="str">
            <v>15.8 Elevadores de carga de uso industrial e monta-cargas</v>
          </cell>
        </row>
        <row r="229">
          <cell r="A229">
            <v>84282010</v>
          </cell>
          <cell r="B229" t="str">
            <v>24.2</v>
          </cell>
          <cell r="C229" t="str">
            <v>Transportadores tubulares (transvasadores) móveis, acionados com motor de potência superior a 90kW (120HP)</v>
          </cell>
        </row>
        <row r="230">
          <cell r="A230">
            <v>84282090</v>
          </cell>
          <cell r="B230" t="str">
            <v>24.3</v>
          </cell>
          <cell r="C230" t="str">
            <v>Outros aparelhos elevadores ou transportadores, pneumáticos</v>
          </cell>
        </row>
        <row r="231">
          <cell r="A231">
            <v>84283100</v>
          </cell>
          <cell r="B231" t="str">
            <v>24.4</v>
          </cell>
          <cell r="C231" t="str">
            <v>Outros aparelhos elevadores ou transportadores, de ação contínua, para mercadorias, especialmente concebidos para uso subterrâneo</v>
          </cell>
        </row>
        <row r="232">
          <cell r="A232">
            <v>84283200</v>
          </cell>
          <cell r="B232" t="str">
            <v>24.5</v>
          </cell>
          <cell r="C232" t="str">
            <v>Outros aparelhos elevadores ou transportadores, de ação contínua, para mercadorias de caçamba</v>
          </cell>
        </row>
        <row r="233">
          <cell r="A233">
            <v>84283300</v>
          </cell>
          <cell r="B233" t="str">
            <v>24.6</v>
          </cell>
          <cell r="C233" t="str">
            <v>Outros aparelhos elevadores ou transportadores, de ação contínua, para mercadorias de tira ou correia</v>
          </cell>
        </row>
        <row r="234">
          <cell r="A234">
            <v>84283910</v>
          </cell>
          <cell r="B234" t="str">
            <v>24.7</v>
          </cell>
          <cell r="C234" t="str">
            <v>Outros aparelhos elevadores ou transportadores, de ação contínua, para mercadorias de correntes</v>
          </cell>
        </row>
        <row r="235">
          <cell r="A235">
            <v>84283920</v>
          </cell>
          <cell r="B235" t="str">
            <v>24.8</v>
          </cell>
          <cell r="C235" t="str">
            <v>Outros aparelhos elevadores ou transportadores, de ação contínua, para mercadorias de rolos motores</v>
          </cell>
        </row>
        <row r="236">
          <cell r="A236">
            <v>84283930</v>
          </cell>
          <cell r="B236" t="str">
            <v>24.9</v>
          </cell>
          <cell r="C236" t="str">
            <v>Outros aparelhos elevadores ou transportadores, de ação contínua, para mercadorias de pinças laterais, do tipo dos utilizados para o transporte de jornais</v>
          </cell>
        </row>
        <row r="237">
          <cell r="A237">
            <v>84283990</v>
          </cell>
          <cell r="B237" t="str">
            <v>24.10</v>
          </cell>
          <cell r="C237" t="str">
            <v>Outros aparelhos elevadores ou transportadores, de ação contínua, para mercadorias</v>
          </cell>
        </row>
        <row r="238">
          <cell r="A238">
            <v>84306990</v>
          </cell>
          <cell r="B238">
            <v>12</v>
          </cell>
          <cell r="C238" t="str">
            <v>Plainas niveladoras de levantamento hidráulico; valetadeira rebocável, do tipo utilizado exclusivamente na agricultura; raspo-transportador ("Scraper"), rebocável, de 2 (duas) rodas, com capacidade de carga de 1,00 m3 a 3,00 m3, do tipo utilizado exclusivamente em trabalhos agrícolas</v>
          </cell>
        </row>
        <row r="239">
          <cell r="A239">
            <v>84321000</v>
          </cell>
          <cell r="B239" t="str">
            <v>13.1</v>
          </cell>
          <cell r="C239" t="str">
            <v>Arado de disco</v>
          </cell>
        </row>
        <row r="240">
          <cell r="A240">
            <v>84322100</v>
          </cell>
          <cell r="B240" t="str">
            <v>13.8</v>
          </cell>
          <cell r="C240" t="str">
            <v>Grades de discos</v>
          </cell>
        </row>
        <row r="241">
          <cell r="A241">
            <v>84322900</v>
          </cell>
          <cell r="B241" t="str">
            <v>13.2</v>
          </cell>
          <cell r="C241" t="str">
            <v>Enxadas rotativas</v>
          </cell>
        </row>
        <row r="242">
          <cell r="A242">
            <v>84323010</v>
          </cell>
          <cell r="B242" t="str">
            <v>13.3</v>
          </cell>
          <cell r="C242" t="str">
            <v>Semeadores-adubadores</v>
          </cell>
        </row>
        <row r="243">
          <cell r="A243">
            <v>84323090</v>
          </cell>
          <cell r="B243" t="str">
            <v>13.4</v>
          </cell>
          <cell r="C243" t="str">
            <v>Outros plantadores e transplantadores</v>
          </cell>
        </row>
        <row r="244">
          <cell r="A244">
            <v>84324000</v>
          </cell>
          <cell r="B244" t="str">
            <v>13.5</v>
          </cell>
          <cell r="C244" t="str">
            <v>Espalhadores de estrume e distribuidores de adubos (fertilizantes)</v>
          </cell>
        </row>
        <row r="245">
          <cell r="A245">
            <v>84328000</v>
          </cell>
          <cell r="B245" t="str">
            <v>13.6</v>
          </cell>
          <cell r="C245" t="str">
            <v>Outras máquinas e aparelhos de uso agrícola, hortícola ou florestal para preparação ou trabalho do solo</v>
          </cell>
        </row>
        <row r="246">
          <cell r="A246">
            <v>84329000</v>
          </cell>
          <cell r="B246" t="str">
            <v>13.7</v>
          </cell>
          <cell r="C246" t="str">
            <v>Partes de máquinas e aparelhos de uso agrícola, hortícola ou florestal, para preparação ou trabalho do solo ou para cultura</v>
          </cell>
        </row>
        <row r="247">
          <cell r="A247">
            <v>84331100</v>
          </cell>
          <cell r="B247" t="str">
            <v>14.1</v>
          </cell>
          <cell r="C247" t="str">
            <v>Cortadores de grama, motorizados, cujo dispositivo de corte gira num plano horizontal</v>
          </cell>
        </row>
        <row r="248">
          <cell r="A248">
            <v>84331900</v>
          </cell>
          <cell r="B248" t="str">
            <v>14.2</v>
          </cell>
          <cell r="C248" t="str">
            <v>Outros cortadores de grama</v>
          </cell>
        </row>
        <row r="249">
          <cell r="A249">
            <v>84332010</v>
          </cell>
          <cell r="B249" t="str">
            <v>14.3</v>
          </cell>
          <cell r="C249" t="str">
            <v>Ceifeiras, incluídas as barras de corte para montagem em tratores, com dispositivo de acondicionamento em fileiras constituído por rotor de dedos e pente</v>
          </cell>
        </row>
        <row r="250">
          <cell r="A250">
            <v>84332090</v>
          </cell>
          <cell r="B250" t="str">
            <v>14.4</v>
          </cell>
          <cell r="C250" t="str">
            <v>Outras ceifeiras, incluídas as barras de corte para montagem em tratores</v>
          </cell>
        </row>
        <row r="251">
          <cell r="A251">
            <v>84333000</v>
          </cell>
          <cell r="B251" t="str">
            <v>14.5</v>
          </cell>
          <cell r="C251" t="str">
            <v>Outras máquinas e aparelhos para colher e dispor o feno</v>
          </cell>
        </row>
        <row r="252">
          <cell r="A252">
            <v>84334000</v>
          </cell>
          <cell r="B252" t="str">
            <v>14.6</v>
          </cell>
          <cell r="C252" t="str">
            <v>Enfardadeiras de palha ou de forragem, incluídas as enfardadeiras-apanhadeiras</v>
          </cell>
        </row>
        <row r="253">
          <cell r="A253">
            <v>84335100</v>
          </cell>
          <cell r="B253" t="str">
            <v>14.7</v>
          </cell>
          <cell r="C253" t="str">
            <v>Ceifeiras-debulhadoras</v>
          </cell>
        </row>
        <row r="254">
          <cell r="A254">
            <v>84335200</v>
          </cell>
          <cell r="B254" t="str">
            <v>14.8</v>
          </cell>
          <cell r="C254" t="str">
            <v>Outras máquinas e aparelhos para debulha</v>
          </cell>
        </row>
        <row r="255">
          <cell r="A255">
            <v>84335300</v>
          </cell>
          <cell r="B255" t="str">
            <v>14.9</v>
          </cell>
          <cell r="C255" t="str">
            <v>Máquinas para colheita de raízes ou tubérculos</v>
          </cell>
        </row>
        <row r="256">
          <cell r="A256">
            <v>84335911</v>
          </cell>
          <cell r="B256" t="str">
            <v>14.10</v>
          </cell>
          <cell r="C256" t="str">
            <v>Colheitadeiras de algodão, com capacidade para trabalhar até dois sulcos de colheita e potência no volante inferior ou igual a 59,7kW (80HP)</v>
          </cell>
        </row>
        <row r="257">
          <cell r="A257">
            <v>84335919</v>
          </cell>
          <cell r="B257" t="str">
            <v>14.11</v>
          </cell>
          <cell r="C257" t="str">
            <v>Outras colheitadeiras de algodão</v>
          </cell>
        </row>
        <row r="258">
          <cell r="A258">
            <v>84335990</v>
          </cell>
          <cell r="B258" t="str">
            <v>14.12</v>
          </cell>
          <cell r="C258" t="str">
            <v>Aparelhos para colheita; máquinas e aparelhos para debulha</v>
          </cell>
        </row>
        <row r="259">
          <cell r="A259">
            <v>84336010</v>
          </cell>
          <cell r="B259" t="str">
            <v>14.13</v>
          </cell>
          <cell r="C259" t="str">
            <v>Selecionadores de frutas</v>
          </cell>
        </row>
        <row r="260">
          <cell r="A260">
            <v>84336021</v>
          </cell>
          <cell r="B260" t="str">
            <v>14.14</v>
          </cell>
          <cell r="C260" t="str">
            <v>Máquinas para limpar ou selecionar ovos com capacidade superior ou igual a 36.000 ovos por hora</v>
          </cell>
        </row>
        <row r="261">
          <cell r="A261">
            <v>84336029</v>
          </cell>
          <cell r="B261" t="str">
            <v>14.15</v>
          </cell>
          <cell r="C261" t="str">
            <v>Outras máquinas para limpar ou selecionar ovos</v>
          </cell>
        </row>
        <row r="262">
          <cell r="A262">
            <v>84336090</v>
          </cell>
          <cell r="B262" t="str">
            <v>14.16</v>
          </cell>
          <cell r="C262" t="str">
            <v>Outras máquinas para limpar ou selecionar produtos agrícolas</v>
          </cell>
        </row>
        <row r="263">
          <cell r="A263">
            <v>84339090</v>
          </cell>
          <cell r="B263" t="str">
            <v>14.17</v>
          </cell>
          <cell r="C263" t="str">
            <v>Partes de máquinas agrícolas para colheita e debulha</v>
          </cell>
        </row>
        <row r="264">
          <cell r="A264">
            <v>84341000</v>
          </cell>
          <cell r="B264">
            <v>15</v>
          </cell>
          <cell r="C264" t="str">
            <v>Máquinas de ordenhar</v>
          </cell>
        </row>
        <row r="265">
          <cell r="A265">
            <v>84342010</v>
          </cell>
          <cell r="B265" t="str">
            <v>25.1</v>
          </cell>
          <cell r="C265" t="str">
            <v>Aparelhos homogeneizadores de leite</v>
          </cell>
        </row>
        <row r="266">
          <cell r="A266">
            <v>84342010</v>
          </cell>
          <cell r="B266" t="str">
            <v>16.01 Aparelhos homogeneizadores de leite            </v>
          </cell>
        </row>
        <row r="267">
          <cell r="A267">
            <v>84342090</v>
          </cell>
          <cell r="B267" t="str">
            <v>25.2</v>
          </cell>
          <cell r="C267" t="str">
            <v>Outras máquinas para tratamento de leite</v>
          </cell>
        </row>
        <row r="268">
          <cell r="A268">
            <v>84342090</v>
          </cell>
          <cell r="B268" t="str">
            <v>a) batedeiras e batedeiras-amassadeiras </v>
          </cell>
        </row>
        <row r="269">
          <cell r="A269">
            <v>84342090</v>
          </cell>
          <cell r="B269" t="str">
            <v>b) qualquer outra               </v>
          </cell>
        </row>
        <row r="270">
          <cell r="A270">
            <v>84342090</v>
          </cell>
          <cell r="B270" t="str">
            <v>16.03 Máquinas e aparelhos para fabricação de queijos       </v>
          </cell>
        </row>
        <row r="271">
          <cell r="A271">
            <v>84351000</v>
          </cell>
          <cell r="B271">
            <v>26</v>
          </cell>
          <cell r="C271" t="str">
            <v>Máquinas e aparelhos para prensar, esmagar e máquinas e aparelhos semelhantes, para fabricação de vinho, sidra, sucos de frutas ou bebidas semelhantes</v>
          </cell>
        </row>
        <row r="272">
          <cell r="A272">
            <v>84351000</v>
          </cell>
          <cell r="B272" t="str">
            <v>17.01 Máquinas e aparelhos         </v>
          </cell>
        </row>
        <row r="273">
          <cell r="A273">
            <v>84361000</v>
          </cell>
          <cell r="B273" t="str">
            <v>16.1</v>
          </cell>
          <cell r="C273" t="str">
            <v>Máquinas e aparelhos para preparação de alimentos ou rações para animais</v>
          </cell>
        </row>
        <row r="274">
          <cell r="A274">
            <v>84362100</v>
          </cell>
          <cell r="B274" t="str">
            <v>16.2</v>
          </cell>
          <cell r="C274" t="str">
            <v>Chocadeiras e criadeiras</v>
          </cell>
        </row>
        <row r="275">
          <cell r="A275">
            <v>84362900</v>
          </cell>
          <cell r="B275" t="str">
            <v>16.3</v>
          </cell>
          <cell r="C275" t="str">
            <v>Outros aparelhos para avicultura</v>
          </cell>
        </row>
        <row r="276">
          <cell r="A276">
            <v>84368000</v>
          </cell>
          <cell r="B276" t="str">
            <v>16.4</v>
          </cell>
          <cell r="C276" t="str">
            <v>Outras máquinas e aparelhos para agricultura, horticultura, silvicultura ou apicultura</v>
          </cell>
        </row>
        <row r="277">
          <cell r="A277">
            <v>84369100</v>
          </cell>
          <cell r="B277" t="str">
            <v>16.5</v>
          </cell>
          <cell r="C277" t="str">
            <v>Partes de máquinas e aparelhos para avicultura</v>
          </cell>
        </row>
        <row r="278">
          <cell r="A278">
            <v>84369900</v>
          </cell>
          <cell r="B278" t="str">
            <v>16.6</v>
          </cell>
          <cell r="C278" t="str">
            <v>Partes de máquinas e aparelhos para agricultura, horticultura, silvicultura ou apicultura</v>
          </cell>
        </row>
        <row r="279">
          <cell r="A279">
            <v>84371000</v>
          </cell>
          <cell r="B279" t="str">
            <v>27.1</v>
          </cell>
          <cell r="C279" t="str">
            <v>Máquinas para limpeza, seleção ou peneiração de grãos ou de produtos hortícolas secos</v>
          </cell>
        </row>
        <row r="280">
          <cell r="A280">
            <v>84371000</v>
          </cell>
          <cell r="B280" t="str">
            <v>18.01 Máquinas para limpeza, seleção ou peneiração de grãos ou de produtos hortícolas secos   </v>
          </cell>
        </row>
        <row r="281">
          <cell r="A281">
            <v>84378010</v>
          </cell>
          <cell r="B281" t="str">
            <v>27.2</v>
          </cell>
          <cell r="C281" t="str">
            <v>Máquinas para trituração, esmagamento ou moagem de grãos</v>
          </cell>
        </row>
        <row r="282">
          <cell r="A282">
            <v>84378010</v>
          </cell>
          <cell r="B282" t="str">
            <v>18.02 Máquinas para trituração, esmagamento ou moagem de grãos              </v>
          </cell>
        </row>
        <row r="283">
          <cell r="A283">
            <v>84378090</v>
          </cell>
          <cell r="B283" t="str">
            <v>27.3</v>
          </cell>
          <cell r="C283" t="str">
            <v>Máquinas para seleção e separação das farinhas e de outros produtos da moagem dos grãos</v>
          </cell>
        </row>
        <row r="284">
          <cell r="A284">
            <v>84378090</v>
          </cell>
          <cell r="B284" t="str">
            <v>18.03 Máquinas para seleção e separação das farinhas e de outros produtos da moagem dos grãos            </v>
          </cell>
        </row>
        <row r="285">
          <cell r="A285">
            <v>84381000</v>
          </cell>
          <cell r="B285" t="str">
            <v>28.1</v>
          </cell>
          <cell r="C285" t="str">
            <v>Máquinas e aparelhos para as indústrias de panificação, pastelaria, bolachas e biscoitos e de massas alimentícias</v>
          </cell>
        </row>
        <row r="286">
          <cell r="A286">
            <v>84381000</v>
          </cell>
          <cell r="B286" t="str">
            <v>19.01 Máquinas e aparelhos para as indústrias de panificação, pastelaria, bolachas e biscoitos e de massas alimentícias            </v>
          </cell>
        </row>
        <row r="287">
          <cell r="A287">
            <v>84382011</v>
          </cell>
          <cell r="B287" t="str">
            <v>28.2</v>
          </cell>
          <cell r="C287" t="str">
            <v>Para fabricar bombons de chocolate por moldagem, de capacidade de produção superior ou igual a 150kg/h</v>
          </cell>
        </row>
        <row r="288">
          <cell r="A288">
            <v>84382019</v>
          </cell>
          <cell r="B288" t="str">
            <v>28.3</v>
          </cell>
          <cell r="C288" t="str">
            <v>Outras máquinas e aparelhos para as indústrias de confeitaria</v>
          </cell>
        </row>
        <row r="289">
          <cell r="A289">
            <v>84382090</v>
          </cell>
          <cell r="B289" t="str">
            <v>28.4</v>
          </cell>
          <cell r="C289" t="str">
            <v>Outras máquinas e aparelhos para as indústrias de cacau e de chocolate</v>
          </cell>
        </row>
        <row r="290">
          <cell r="A290">
            <v>84382090</v>
          </cell>
          <cell r="B290" t="str">
            <v>a) para moagem ou esmagamento de grãos           </v>
          </cell>
        </row>
        <row r="291">
          <cell r="A291">
            <v>84382090</v>
          </cell>
          <cell r="B291" t="str">
            <v>b) qualquer outro               </v>
          </cell>
        </row>
        <row r="292">
          <cell r="A292">
            <v>84383000</v>
          </cell>
          <cell r="B292" t="str">
            <v>28.5</v>
          </cell>
          <cell r="C292" t="str">
            <v>Máquinas e aparelhos para a indústria de açúcar para extração de caldo de cana-de-açúcar; para o tratamento dos caldos ou sucos açucarados e para a refinação de açúcar</v>
          </cell>
        </row>
        <row r="293">
          <cell r="A293">
            <v>84383090</v>
          </cell>
          <cell r="B293" t="str">
            <v>a) para extração de caldo de cana-de-açúcar            </v>
          </cell>
        </row>
        <row r="294">
          <cell r="A294">
            <v>84383090</v>
          </cell>
          <cell r="B294" t="str">
            <v>b) para o tratamento dos caldos ou sucos açucarados e para a refinação de açúcar</v>
          </cell>
        </row>
        <row r="295">
          <cell r="A295">
            <v>84384000</v>
          </cell>
          <cell r="B295" t="str">
            <v>28.6</v>
          </cell>
          <cell r="C295" t="str">
            <v>Máquinas e aparelhos para a indústria cervejeira</v>
          </cell>
        </row>
        <row r="296">
          <cell r="A296">
            <v>84384000</v>
          </cell>
          <cell r="B296" t="str">
            <v>19.05 Máquinas e aparelhos para a indústria cervejeira        </v>
          </cell>
        </row>
        <row r="297">
          <cell r="A297">
            <v>84385000</v>
          </cell>
          <cell r="B297" t="str">
            <v>28.7</v>
          </cell>
          <cell r="C297" t="str">
            <v>Máquinas e aparelhos para a preparação de carnes</v>
          </cell>
        </row>
        <row r="298">
          <cell r="A298">
            <v>84385000</v>
          </cell>
          <cell r="B298" t="str">
            <v>19.06 Máquinas e aparelhos para a preparação de carnes  </v>
          </cell>
        </row>
        <row r="299">
          <cell r="A299">
            <v>84386000</v>
          </cell>
          <cell r="B299" t="str">
            <v>28.8</v>
          </cell>
          <cell r="C299" t="str">
            <v>Máquinas e aparelhos para preparação de frutas ou de produtos hortícolas</v>
          </cell>
        </row>
        <row r="300">
          <cell r="A300">
            <v>84386000</v>
          </cell>
          <cell r="B300" t="str">
            <v>19.07 Máquinas e aparelhos para preparação de frutas ou de produtos hortícolas       </v>
          </cell>
        </row>
        <row r="301">
          <cell r="A301">
            <v>84391010</v>
          </cell>
          <cell r="B301" t="str">
            <v>29.1</v>
          </cell>
          <cell r="C301" t="str">
            <v>Máquinas para a fabricação de pasta de matérias fibrosas celulósicas para tratamento preliminar das matérias primas</v>
          </cell>
        </row>
        <row r="302">
          <cell r="A302">
            <v>84391010</v>
          </cell>
          <cell r="B302" t="str">
            <v>a) máquinas e aparelhos para tratamento preliminar de matérias-primas destinadas ao fabrico da pasta </v>
          </cell>
        </row>
        <row r="303">
          <cell r="A303">
            <v>84391020</v>
          </cell>
          <cell r="B303" t="str">
            <v>29.2</v>
          </cell>
          <cell r="C303" t="str">
            <v>Classificadoras e classificadoras-depuradoras de pasta</v>
          </cell>
        </row>
        <row r="304">
          <cell r="A304">
            <v>84391020</v>
          </cell>
          <cell r="B304" t="str">
            <v>b) crivos e classificadores-depuradores de pasta   </v>
          </cell>
        </row>
        <row r="305">
          <cell r="A305">
            <v>84391030</v>
          </cell>
          <cell r="B305" t="str">
            <v>29.3</v>
          </cell>
          <cell r="C305" t="str">
            <v>Refinadoras</v>
          </cell>
        </row>
        <row r="306">
          <cell r="A306">
            <v>84391030</v>
          </cell>
          <cell r="B306" t="str">
            <v>c) refinadoras     </v>
          </cell>
        </row>
        <row r="307">
          <cell r="A307">
            <v>84391090</v>
          </cell>
          <cell r="B307" t="str">
            <v>29.4</v>
          </cell>
          <cell r="C307" t="str">
            <v>Outras máquinas e aparelhos para fabricação de pasta de matérias fibrosas celulósicas</v>
          </cell>
        </row>
        <row r="308">
          <cell r="A308">
            <v>84391090</v>
          </cell>
          <cell r="B308" t="str">
            <v>d) outros              </v>
          </cell>
        </row>
        <row r="309">
          <cell r="A309">
            <v>84392000</v>
          </cell>
          <cell r="B309" t="str">
            <v>29.5</v>
          </cell>
          <cell r="C309" t="str">
            <v>Máquinas e aparelhos para fabricação de papel ou cartão</v>
          </cell>
        </row>
        <row r="310">
          <cell r="A310">
            <v>84392000</v>
          </cell>
          <cell r="B310" t="str">
            <v>a) máquinas contínuas de mesa plana      </v>
          </cell>
        </row>
        <row r="311">
          <cell r="A311">
            <v>84392000</v>
          </cell>
          <cell r="B311" t="str">
            <v>b) outros              </v>
          </cell>
        </row>
        <row r="312">
          <cell r="A312">
            <v>84393010</v>
          </cell>
          <cell r="B312" t="str">
            <v>29.6</v>
          </cell>
          <cell r="C312" t="str">
            <v>Bobinadoras-esticadoras</v>
          </cell>
        </row>
        <row r="313">
          <cell r="A313">
            <v>84393010</v>
          </cell>
          <cell r="B313" t="str">
            <v>a) bobinadoras-esticadoras           </v>
          </cell>
        </row>
        <row r="314">
          <cell r="A314">
            <v>84393020</v>
          </cell>
          <cell r="B314" t="str">
            <v>29.7</v>
          </cell>
          <cell r="C314" t="str">
            <v>Máquinas para impregnar</v>
          </cell>
        </row>
        <row r="315">
          <cell r="A315">
            <v>84393020</v>
          </cell>
          <cell r="B315" t="str">
            <v>b) máquinas para impregnar         </v>
          </cell>
        </row>
        <row r="316">
          <cell r="A316">
            <v>84393030</v>
          </cell>
          <cell r="B316" t="str">
            <v>29.8</v>
          </cell>
          <cell r="C316" t="str">
            <v>Máquinas para ondular papel ou cartão</v>
          </cell>
        </row>
        <row r="317">
          <cell r="A317">
            <v>84393030</v>
          </cell>
          <cell r="B317" t="str">
            <v>29.8</v>
          </cell>
          <cell r="C317" t="str">
            <v>Máquinas de fabricar papel, cartolina, e cartão ondulado</v>
          </cell>
        </row>
        <row r="318">
          <cell r="A318">
            <v>84393030</v>
          </cell>
          <cell r="B318" t="str">
            <v>c) máquinas de fabricar papel, cartolina, e cartão ondulado </v>
          </cell>
        </row>
        <row r="319">
          <cell r="A319">
            <v>84393090</v>
          </cell>
          <cell r="B319" t="str">
            <v>29.9</v>
          </cell>
          <cell r="C319" t="str">
            <v>Outras máquinas e aparelhos para acabamento de papel ou cartão</v>
          </cell>
        </row>
        <row r="320">
          <cell r="A320">
            <v>84393090</v>
          </cell>
          <cell r="B320" t="str">
            <v>d) outros              </v>
          </cell>
        </row>
        <row r="321">
          <cell r="A321">
            <v>84401020</v>
          </cell>
          <cell r="B321" t="str">
            <v>29.11</v>
          </cell>
          <cell r="C321" t="str">
            <v>Máquinas para fabricar capas de papelão, com dispositivo de colagem e capacidade de produção superior a 60 unidades por minuto</v>
          </cell>
        </row>
        <row r="322">
          <cell r="A322">
            <v>84401090</v>
          </cell>
          <cell r="B322" t="str">
            <v>29.12</v>
          </cell>
          <cell r="C322" t="str">
            <v>Outras máquinas e aparelhos para brochura ou encadernação</v>
          </cell>
        </row>
        <row r="323">
          <cell r="A323">
            <v>84411010</v>
          </cell>
          <cell r="B323" t="str">
            <v>30.1</v>
          </cell>
          <cell r="C323" t="str">
            <v>Cortadeiras bobinadoras com velocidade de bobinado superior a 2.000m/min</v>
          </cell>
        </row>
        <row r="324">
          <cell r="A324">
            <v>84411090</v>
          </cell>
          <cell r="B324" t="str">
            <v>30.2</v>
          </cell>
          <cell r="C324" t="str">
            <v>Outras cortadeiras</v>
          </cell>
        </row>
        <row r="325">
          <cell r="A325">
            <v>84412000</v>
          </cell>
          <cell r="B325" t="str">
            <v>30.3</v>
          </cell>
          <cell r="C325" t="str">
            <v>Máquinas para fabricação de sacos de quaisquer dimensões ou de envelopes</v>
          </cell>
        </row>
        <row r="326">
          <cell r="A326">
            <v>84412000</v>
          </cell>
          <cell r="B326" t="str">
            <v>20.07 Máquinas para fabricação de sacos de quaisquer dimensões ou de envelopes</v>
          </cell>
        </row>
        <row r="327">
          <cell r="A327">
            <v>84413010</v>
          </cell>
          <cell r="B327" t="str">
            <v>30.4</v>
          </cell>
          <cell r="C327" t="str">
            <v>Máquinas de dobrar e colar, para fabricação de caixas</v>
          </cell>
        </row>
        <row r="328">
          <cell r="A328">
            <v>84413010</v>
          </cell>
          <cell r="B328" t="str">
            <v>20.09 Máquinas de dobrar e colar caixas   </v>
          </cell>
        </row>
        <row r="329">
          <cell r="A329">
            <v>84413090</v>
          </cell>
          <cell r="B329" t="str">
            <v>30.5</v>
          </cell>
          <cell r="C329" t="str">
            <v>Outras máquinas para fabricação de caixas, tubos, tambores ou recipientes semelhantes por qualquer processo, exceto moldagem</v>
          </cell>
        </row>
        <row r="330">
          <cell r="A330">
            <v>84414000</v>
          </cell>
          <cell r="B330" t="str">
            <v>30.6</v>
          </cell>
          <cell r="C330" t="str">
            <v>Máquinas de moldar artigos de pasta de papel, papel ou de cartão</v>
          </cell>
        </row>
        <row r="331">
          <cell r="A331">
            <v>84414000</v>
          </cell>
          <cell r="B331" t="str">
            <v>20.10 Máquinas de moldar artigos de pasta de papel, papel ou de cartão       </v>
          </cell>
        </row>
        <row r="332">
          <cell r="A332">
            <v>84418000</v>
          </cell>
          <cell r="B332" t="str">
            <v>30.7</v>
          </cell>
          <cell r="C332" t="str">
            <v>Máquinas de perfurar, picotar e serrilhar linhas de corte; máquinas especiais de grampear caixas e artefatos semelhantes</v>
          </cell>
        </row>
        <row r="333">
          <cell r="A333">
            <v>84418000</v>
          </cell>
          <cell r="B333" t="str">
            <v>20.11 Máquinas especiais de grampear caixas e artefatos semelhantes         </v>
          </cell>
        </row>
        <row r="334">
          <cell r="A334">
            <v>84418000</v>
          </cell>
          <cell r="B334" t="str">
            <v>20.12 Máquinas de perfurar, picotar e serrilhar linhas de corte            </v>
          </cell>
        </row>
        <row r="335">
          <cell r="A335">
            <v>84418000</v>
          </cell>
          <cell r="B335" t="str">
            <v>20.13 Outros       </v>
          </cell>
        </row>
        <row r="336">
          <cell r="A336">
            <v>84423010</v>
          </cell>
          <cell r="B336" t="str">
            <v>31.1</v>
          </cell>
          <cell r="C336" t="str">
            <v>Máquinas de compor por processo fotográfico</v>
          </cell>
        </row>
        <row r="337">
          <cell r="A337">
            <v>84423010</v>
          </cell>
          <cell r="B337" t="str">
            <v>21.01 Máquinas de compor por processo fotográfico             </v>
          </cell>
        </row>
        <row r="338">
          <cell r="A338">
            <v>84423020</v>
          </cell>
          <cell r="B338" t="str">
            <v>31.2</v>
          </cell>
          <cell r="C338" t="str">
            <v>Máquinas e aparelhos de compor caracteres tipográficos por outros processos, mesmo com dispositivo de fundir</v>
          </cell>
        </row>
        <row r="339">
          <cell r="A339">
            <v>84423020</v>
          </cell>
          <cell r="B339" t="str">
            <v>21.02 Máquinas e aparelhos, inclusive de teclados, para compor      </v>
          </cell>
        </row>
        <row r="340">
          <cell r="A340">
            <v>84431110</v>
          </cell>
          <cell r="B340" t="str">
            <v>32.1</v>
          </cell>
          <cell r="C340" t="str">
            <v>Máquinas e aparelhos de impressão, por ofsete, alimentados por bobinas, para impressão multicolor de jornais, de largura superior ou igual a 900mm, com unidades de impressão em configuração torre e dispositivos automáticos de emendar bobinas</v>
          </cell>
        </row>
        <row r="341">
          <cell r="A341">
            <v>84431190</v>
          </cell>
          <cell r="B341" t="str">
            <v>32.2</v>
          </cell>
          <cell r="C341" t="str">
            <v>Outras máquinas e aparelhos de impressão, por ofsete, alimentados por bobinas</v>
          </cell>
        </row>
        <row r="342">
          <cell r="A342">
            <v>84431200</v>
          </cell>
          <cell r="B342" t="str">
            <v>32.3</v>
          </cell>
          <cell r="C342" t="str">
            <v>Máquinas e aparelhos de impressão, por ofsete, dos tipos utilizados em escritórios, alimentados por folhas de formato não superior a 22cm x 36cm, quando não dobradas</v>
          </cell>
        </row>
        <row r="343">
          <cell r="A343">
            <v>84431200</v>
          </cell>
          <cell r="B343" t="str">
            <v>b) alimentadas por folhas de formato não superior a 22 x 36cm         </v>
          </cell>
        </row>
        <row r="344">
          <cell r="A344">
            <v>84431310</v>
          </cell>
          <cell r="B344" t="str">
            <v>32.4</v>
          </cell>
          <cell r="C344" t="str">
            <v>Máquinas e aparelhos para impressão multicolor de recipientes de matérias plásticas, cilíndricos, cônicos ou de faces planas</v>
          </cell>
        </row>
        <row r="345">
          <cell r="A345">
            <v>84431321</v>
          </cell>
          <cell r="B345" t="str">
            <v>32.5</v>
          </cell>
          <cell r="C345" t="str">
            <v>Outras máquinas e aparelhos de impressão, por ofsete, alimentados por folhas de formato inferior ou igual a 37,5cm x 51cm, com velocidade de impressão superior ou igual a 12.000 folhas por hora</v>
          </cell>
        </row>
        <row r="346">
          <cell r="A346">
            <v>84431329</v>
          </cell>
          <cell r="B346" t="str">
            <v>32.6</v>
          </cell>
          <cell r="C346" t="str">
            <v>Outros alimentados por folhas de formato inferior ou igual a 37,5cm x 51cm</v>
          </cell>
        </row>
        <row r="347">
          <cell r="A347">
            <v>84431390</v>
          </cell>
          <cell r="B347" t="str">
            <v>32.7</v>
          </cell>
          <cell r="C347" t="str">
            <v>Outras máquinas e aparelhos de impressão, por ofsete</v>
          </cell>
        </row>
        <row r="348">
          <cell r="A348">
            <v>84431400</v>
          </cell>
          <cell r="B348" t="str">
            <v>32.8</v>
          </cell>
          <cell r="C348" t="str">
            <v>Máquinas e aparelhos de impressão, tipográficos, alimentados por bobinas, exceto máquinas e aparelhos flexográficos</v>
          </cell>
        </row>
        <row r="349">
          <cell r="A349">
            <v>84431400</v>
          </cell>
          <cell r="B349" t="str">
            <v>a) alimentadas por bobinas           </v>
          </cell>
        </row>
        <row r="350">
          <cell r="A350">
            <v>84431500</v>
          </cell>
          <cell r="B350" t="str">
            <v>32.9</v>
          </cell>
          <cell r="C350" t="str">
            <v>Máquinas e aparelhos de impressão, tipográficos, não alimentados por bobinas, exceto máquinas e aparelhos flexográficos</v>
          </cell>
        </row>
        <row r="351">
          <cell r="A351">
            <v>84431500</v>
          </cell>
          <cell r="B351" t="str">
            <v>b) outros              </v>
          </cell>
        </row>
        <row r="352">
          <cell r="A352">
            <v>84431600</v>
          </cell>
          <cell r="B352" t="str">
            <v>32.10</v>
          </cell>
          <cell r="C352" t="str">
            <v>Máquinas e aparelhos de impressão, flexográficos</v>
          </cell>
        </row>
        <row r="353">
          <cell r="A353">
            <v>84431600</v>
          </cell>
          <cell r="B353" t="str">
            <v>21.05 Máquinas e aparelhos de impressão, flexográficos     </v>
          </cell>
        </row>
        <row r="354">
          <cell r="A354">
            <v>84431710</v>
          </cell>
          <cell r="B354" t="str">
            <v>32.11</v>
          </cell>
          <cell r="C354" t="str">
            <v>Máquinas rotativas para heliogravura</v>
          </cell>
        </row>
        <row r="355">
          <cell r="A355">
            <v>84431790</v>
          </cell>
          <cell r="B355" t="str">
            <v>32.12</v>
          </cell>
          <cell r="C355" t="str">
            <v>Outras máquinas e aparelhos de impressão, heliográficos</v>
          </cell>
        </row>
        <row r="356">
          <cell r="A356">
            <v>84431990</v>
          </cell>
          <cell r="B356" t="str">
            <v>32.13</v>
          </cell>
          <cell r="C356" t="str">
            <v>Máquinas rotativas para rotogravura; outras máquinas e aparelhos de impressão por meio de blocos, cilindros e outros elementos de impressão da posição 84.42</v>
          </cell>
        </row>
        <row r="357">
          <cell r="A357">
            <v>84431990</v>
          </cell>
          <cell r="B357" t="str">
            <v>21.07 Máquinas rotativas para rotogravura </v>
          </cell>
        </row>
        <row r="358">
          <cell r="A358">
            <v>84431990</v>
          </cell>
          <cell r="B358" t="str">
            <v>21.08 Outros       </v>
          </cell>
        </row>
        <row r="359">
          <cell r="A359">
            <v>84433910</v>
          </cell>
          <cell r="B359" t="str">
            <v>32.17</v>
          </cell>
          <cell r="C359" t="str">
            <v>Máquinas de impressão por jato de tinta, de uso industrial</v>
          </cell>
        </row>
        <row r="360">
          <cell r="A360">
            <v>84439191</v>
          </cell>
          <cell r="B360" t="str">
            <v>32.14</v>
          </cell>
          <cell r="C360" t="str">
            <v>Dobradoras</v>
          </cell>
        </row>
        <row r="361">
          <cell r="A361">
            <v>84439191</v>
          </cell>
          <cell r="B361" t="str">
            <v>21.09 Dobradores             </v>
          </cell>
        </row>
        <row r="362">
          <cell r="A362">
            <v>84439192</v>
          </cell>
          <cell r="B362" t="str">
            <v>32.15</v>
          </cell>
          <cell r="C362" t="str">
            <v>Numeradores automáticos</v>
          </cell>
        </row>
        <row r="363">
          <cell r="A363">
            <v>84439192</v>
          </cell>
          <cell r="B363" t="str">
            <v>21.11 Numeradores automáticos </v>
          </cell>
        </row>
        <row r="364">
          <cell r="A364">
            <v>84439199</v>
          </cell>
          <cell r="B364" t="str">
            <v>32.16</v>
          </cell>
          <cell r="C364" t="str">
            <v>Outros acessórios de máquinas e aparelhos de impressão que operem por meio de blocos, cilindros e outros elementos de impressão da posição 84.42</v>
          </cell>
        </row>
        <row r="365">
          <cell r="A365">
            <v>84439199</v>
          </cell>
          <cell r="B365" t="str">
            <v>21.10 Coladores ou engomadores              </v>
          </cell>
        </row>
        <row r="366">
          <cell r="A366">
            <v>84439199</v>
          </cell>
          <cell r="B366" t="str">
            <v>21.12 Outras máquinas e aparelhos, auxiliares de impressão            </v>
          </cell>
        </row>
        <row r="367">
          <cell r="A367">
            <v>84440010</v>
          </cell>
          <cell r="B367" t="str">
            <v>33.1</v>
          </cell>
          <cell r="C367" t="str">
            <v>Máquinas e aparelhos para extrudar</v>
          </cell>
        </row>
        <row r="368">
          <cell r="A368">
            <v>84440010</v>
          </cell>
          <cell r="B368" t="str">
            <v>22.01 Máquinas e aparelhos para extrusão de matérias têxteis sintéticas ou artificiais</v>
          </cell>
        </row>
        <row r="369">
          <cell r="A369">
            <v>84440020</v>
          </cell>
          <cell r="B369" t="str">
            <v>33.2</v>
          </cell>
          <cell r="C369" t="str">
            <v>Máquinas e aparelhos para corte ou ruptura de fibras</v>
          </cell>
        </row>
        <row r="370">
          <cell r="A370">
            <v>84440020</v>
          </cell>
          <cell r="B370" t="str">
            <v>22.02 Máquinas e aparelhos para corte e rutura de fibras têxteis sintéticas ou artificias               </v>
          </cell>
        </row>
        <row r="371">
          <cell r="A371">
            <v>84440090</v>
          </cell>
          <cell r="B371" t="str">
            <v>33.3</v>
          </cell>
          <cell r="C371" t="str">
            <v>Outras máquinas para extrudar, estirar, texturizar ou cortar matérias têxteis sintéticas ou artificiais</v>
          </cell>
        </row>
        <row r="372">
          <cell r="A372">
            <v>84440090</v>
          </cell>
          <cell r="B372" t="str">
            <v>22.03 Outras máquinas e aparelhos para a fabricação de fios de matérias têxteis sintéticas ou artificias</v>
          </cell>
        </row>
        <row r="373">
          <cell r="A373">
            <v>84451110</v>
          </cell>
          <cell r="B373" t="str">
            <v>34.1</v>
          </cell>
          <cell r="C373" t="str">
            <v>Cardas para lã</v>
          </cell>
        </row>
        <row r="374">
          <cell r="A374">
            <v>84451120</v>
          </cell>
          <cell r="B374" t="str">
            <v>34.2</v>
          </cell>
          <cell r="C374" t="str">
            <v>Cardas para fibras do Capítulo 53</v>
          </cell>
        </row>
        <row r="375">
          <cell r="A375">
            <v>84451190</v>
          </cell>
          <cell r="B375" t="str">
            <v>34.3</v>
          </cell>
          <cell r="C375" t="str">
            <v>Outras cardas</v>
          </cell>
        </row>
        <row r="376">
          <cell r="A376">
            <v>84451200</v>
          </cell>
          <cell r="B376" t="str">
            <v>34.4</v>
          </cell>
          <cell r="C376" t="str">
            <v>Penteadoras</v>
          </cell>
        </row>
        <row r="377">
          <cell r="A377">
            <v>84451200</v>
          </cell>
          <cell r="B377" t="str">
            <v>b) Penteadoras  </v>
          </cell>
        </row>
        <row r="378">
          <cell r="A378">
            <v>84451300</v>
          </cell>
          <cell r="B378" t="str">
            <v>34.5</v>
          </cell>
          <cell r="C378" t="str">
            <v>Bancas de estiramento (bancas de fusos)</v>
          </cell>
        </row>
        <row r="379">
          <cell r="A379">
            <v>84451300</v>
          </cell>
          <cell r="B379" t="str">
            <v>c) Bancas de estiramento (bancas de fuso)              </v>
          </cell>
        </row>
        <row r="380">
          <cell r="A380">
            <v>84451910</v>
          </cell>
          <cell r="B380" t="str">
            <v>34.6</v>
          </cell>
          <cell r="C380" t="str">
            <v>Máquinas para a preparação da seda</v>
          </cell>
        </row>
        <row r="381">
          <cell r="A381">
            <v>84451910</v>
          </cell>
          <cell r="B381" t="str">
            <v>d) Máquinas e aparelhos para a preparação de seda            </v>
          </cell>
        </row>
        <row r="382">
          <cell r="A382">
            <v>84451921</v>
          </cell>
          <cell r="B382" t="str">
            <v>34.7</v>
          </cell>
          <cell r="C382" t="str">
            <v>Máquinas para recuperação de cordas, fios, trapos ou qualquer outro desperdício, transformando-os em fibras adequadas para cardagem</v>
          </cell>
        </row>
        <row r="383">
          <cell r="A383">
            <v>84451921</v>
          </cell>
          <cell r="B383" t="str">
            <v>e) Máquinas e aparelhos para a recuperação de corda, fio, trapo e qualquer outro desperdício, transformando-se em fibras para cardagem     </v>
          </cell>
        </row>
        <row r="384">
          <cell r="A384">
            <v>84451922</v>
          </cell>
          <cell r="B384" t="str">
            <v>34.8</v>
          </cell>
          <cell r="C384" t="str">
            <v>Descaroçadeiras e deslintadeiras de algodão</v>
          </cell>
        </row>
        <row r="385">
          <cell r="A385">
            <v>84451922</v>
          </cell>
          <cell r="B385" t="str">
            <v>f) Descaroçadeiras e deslintadeiras de algodão      </v>
          </cell>
        </row>
        <row r="386">
          <cell r="A386">
            <v>84451923</v>
          </cell>
          <cell r="B386" t="str">
            <v>34.9</v>
          </cell>
          <cell r="C386" t="str">
            <v>Máquinas para desengordurar, lavar, alvejar ou tingir fibras têxteis em massa ou rama</v>
          </cell>
        </row>
        <row r="387">
          <cell r="A387">
            <v>84451923</v>
          </cell>
          <cell r="B387" t="str">
            <v>i) Máquinas e aparelhos para desengordurar, lavar, alvejar ou tingir fibras têxteis em massa ou rama               </v>
          </cell>
        </row>
        <row r="388">
          <cell r="A388">
            <v>84451924</v>
          </cell>
          <cell r="B388" t="str">
            <v>34.10</v>
          </cell>
          <cell r="C388" t="str">
            <v>Abridoras de fibras de lã</v>
          </cell>
        </row>
        <row r="389">
          <cell r="A389">
            <v>84451925</v>
          </cell>
          <cell r="B389" t="str">
            <v>34.11</v>
          </cell>
          <cell r="C389" t="str">
            <v>Abridoras de fibras do Capítulo 53</v>
          </cell>
        </row>
        <row r="390">
          <cell r="A390">
            <v>84451926</v>
          </cell>
          <cell r="B390" t="str">
            <v>34.12</v>
          </cell>
          <cell r="C390" t="str">
            <v>Máquinas de carbonizar a lã</v>
          </cell>
        </row>
        <row r="391">
          <cell r="A391">
            <v>84451926</v>
          </cell>
          <cell r="B391" t="str">
            <v>j) Máquinas e aparelhos para carbonizar a lã            </v>
          </cell>
        </row>
        <row r="392">
          <cell r="A392">
            <v>84451927</v>
          </cell>
          <cell r="B392" t="str">
            <v>34.13</v>
          </cell>
          <cell r="C392" t="str">
            <v>Máquinas para estirar a lã</v>
          </cell>
        </row>
        <row r="393">
          <cell r="A393">
            <v>84451929</v>
          </cell>
          <cell r="B393" t="str">
            <v>34.14</v>
          </cell>
          <cell r="C393" t="str">
            <v>Batedores e abridores-batedores; abridores de fardos e carregadores automáticos; outras máquinas para a preparação de outras matérias têxteis</v>
          </cell>
        </row>
        <row r="394">
          <cell r="A394">
            <v>84451929</v>
          </cell>
          <cell r="B394" t="str">
            <v>g) Máquinas e aparelhos para preparação de outras fibras vegetais </v>
          </cell>
        </row>
        <row r="395">
          <cell r="A395">
            <v>84451929</v>
          </cell>
          <cell r="B395" t="str">
            <v>h) Batedores e abridores-batedores            </v>
          </cell>
        </row>
        <row r="396">
          <cell r="A396">
            <v>84451929</v>
          </cell>
          <cell r="B396" t="str">
            <v>l) Abridores de fardos e carregadores automáticos </v>
          </cell>
        </row>
        <row r="397">
          <cell r="A397">
            <v>84452000</v>
          </cell>
          <cell r="B397" t="str">
            <v>34.15</v>
          </cell>
          <cell r="C397" t="str">
            <v>Máquinas para fiação de matérias têxteis</v>
          </cell>
        </row>
        <row r="398">
          <cell r="A398">
            <v>84452000</v>
          </cell>
          <cell r="B398" t="str">
            <v>a) Espateladeiras e sacudideiras </v>
          </cell>
        </row>
        <row r="399">
          <cell r="A399">
            <v>84452000</v>
          </cell>
          <cell r="B399" t="str">
            <v>b) Filatórios, intermitentes ou selfatinas     </v>
          </cell>
        </row>
        <row r="400">
          <cell r="A400">
            <v>84452000</v>
          </cell>
          <cell r="B400" t="str">
            <v>c) Passadeiras  </v>
          </cell>
        </row>
        <row r="401">
          <cell r="A401">
            <v>84452000</v>
          </cell>
          <cell r="B401" t="str">
            <v>d) Maçaroqueiras              </v>
          </cell>
        </row>
        <row r="402">
          <cell r="A402">
            <v>84452000</v>
          </cell>
          <cell r="B402" t="str">
            <v>e) Fiadeiras        </v>
          </cell>
        </row>
        <row r="403">
          <cell r="A403">
            <v>84452000</v>
          </cell>
          <cell r="B403" t="str">
            <v>f) Máquinas denominadas "tow-toyarn" para fiação de fibras têxteis, sintéticas ou artificiais, descontínuas     </v>
          </cell>
        </row>
        <row r="404">
          <cell r="A404">
            <v>84452000</v>
          </cell>
          <cell r="B404" t="str">
            <v>g) Outras             </v>
          </cell>
        </row>
        <row r="405">
          <cell r="A405">
            <v>84453010</v>
          </cell>
          <cell r="B405" t="str">
            <v>34.16</v>
          </cell>
          <cell r="C405" t="str">
            <v>Retorcedeiras</v>
          </cell>
        </row>
        <row r="406">
          <cell r="A406">
            <v>84453010</v>
          </cell>
          <cell r="B406" t="str">
            <v>a) Retorcedeiras</v>
          </cell>
        </row>
        <row r="407">
          <cell r="A407">
            <v>84453090</v>
          </cell>
          <cell r="B407" t="str">
            <v>34.17</v>
          </cell>
          <cell r="C407" t="str">
            <v>Máquinas para fabricação de barbantes, cordões e semelhantes; outras máquinas para dobragem ou torção, de matérias têxteis</v>
          </cell>
        </row>
        <row r="408">
          <cell r="A408">
            <v>84453090</v>
          </cell>
          <cell r="B408" t="str">
            <v>b) Máquinas para fabricação de barbantes, cordões e semelhantes </v>
          </cell>
        </row>
        <row r="409">
          <cell r="A409">
            <v>84453090</v>
          </cell>
          <cell r="B409" t="str">
            <v>c) Outras              </v>
          </cell>
        </row>
        <row r="410">
          <cell r="A410">
            <v>84454011</v>
          </cell>
          <cell r="B410" t="str">
            <v>34.18</v>
          </cell>
          <cell r="C410" t="str">
            <v>Bobinadeiras automáticas de trama</v>
          </cell>
        </row>
        <row r="411">
          <cell r="A411">
            <v>84454011</v>
          </cell>
          <cell r="B411" t="str">
            <v>c) Espuladeiras automáticas         </v>
          </cell>
        </row>
        <row r="412">
          <cell r="A412">
            <v>84454012</v>
          </cell>
          <cell r="B412" t="str">
            <v>34.19</v>
          </cell>
          <cell r="C412" t="str">
            <v>Bobinadeiras automáticas para fios elastanos</v>
          </cell>
        </row>
        <row r="413">
          <cell r="A413">
            <v>84454018</v>
          </cell>
          <cell r="B413" t="str">
            <v>34.20</v>
          </cell>
          <cell r="C413" t="str">
            <v>Outras bobinadeiras automáticas, com atador automático</v>
          </cell>
        </row>
        <row r="414">
          <cell r="A414">
            <v>84454019</v>
          </cell>
          <cell r="B414" t="str">
            <v>34.21</v>
          </cell>
          <cell r="C414" t="str">
            <v>Outras bobinadeiras automáticas</v>
          </cell>
        </row>
        <row r="415">
          <cell r="A415">
            <v>84454021</v>
          </cell>
          <cell r="B415" t="str">
            <v>34.22</v>
          </cell>
          <cell r="C415" t="str">
            <v>Bobinadoras não automáticas com velocidade de bobinado superior ou igual a 4.000m/min</v>
          </cell>
        </row>
        <row r="416">
          <cell r="A416">
            <v>84454029</v>
          </cell>
          <cell r="B416" t="str">
            <v>34.23</v>
          </cell>
          <cell r="C416" t="str">
            <v>Outras bobinadeiras não automáticas</v>
          </cell>
        </row>
        <row r="417">
          <cell r="A417">
            <v>84454031</v>
          </cell>
          <cell r="B417" t="str">
            <v>34.24</v>
          </cell>
          <cell r="C417" t="str">
            <v>Meadeiras com controle de comprimento ou peso e atador automático</v>
          </cell>
        </row>
        <row r="418">
          <cell r="A418">
            <v>84454039</v>
          </cell>
          <cell r="B418" t="str">
            <v>34.25</v>
          </cell>
          <cell r="C418" t="str">
            <v>Outras meadeiras</v>
          </cell>
        </row>
        <row r="419">
          <cell r="A419">
            <v>84454040</v>
          </cell>
          <cell r="B419" t="str">
            <v>34.26</v>
          </cell>
          <cell r="C419" t="str">
            <v>Noveleiras automáticas</v>
          </cell>
        </row>
        <row r="420">
          <cell r="A420">
            <v>84454090</v>
          </cell>
          <cell r="B420" t="str">
            <v>34.27</v>
          </cell>
          <cell r="C420" t="str">
            <v>Outras máquinas de bobinar (incluídas as bobinadeiras de trama) ou de dobar, matérias têxteis</v>
          </cell>
        </row>
        <row r="421">
          <cell r="A421">
            <v>84459010</v>
          </cell>
          <cell r="B421" t="str">
            <v>34.28</v>
          </cell>
          <cell r="C421" t="str">
            <v>Urdideiras</v>
          </cell>
        </row>
        <row r="422">
          <cell r="A422">
            <v>84459010</v>
          </cell>
          <cell r="B422" t="str">
            <v>22.08 Urdideiras</v>
          </cell>
        </row>
        <row r="423">
          <cell r="A423">
            <v>84459020</v>
          </cell>
          <cell r="B423" t="str">
            <v>34.29</v>
          </cell>
          <cell r="C423" t="str">
            <v>Passadeiras para liço e pente</v>
          </cell>
        </row>
        <row r="424">
          <cell r="A424">
            <v>84459020</v>
          </cell>
          <cell r="B424" t="str">
            <v>22.10 Passadeiras para liço e pente           </v>
          </cell>
        </row>
        <row r="425">
          <cell r="A425">
            <v>84459030</v>
          </cell>
          <cell r="B425" t="str">
            <v>34.30</v>
          </cell>
          <cell r="C425" t="str">
            <v>Máquinas automáticas para atar urdiduras</v>
          </cell>
        </row>
        <row r="426">
          <cell r="A426">
            <v>84459030</v>
          </cell>
          <cell r="B426" t="str">
            <v>22.11 Máquinas automáticas para atar urdiduras    </v>
          </cell>
        </row>
        <row r="427">
          <cell r="A427">
            <v>84459040</v>
          </cell>
          <cell r="B427" t="str">
            <v>34.31</v>
          </cell>
          <cell r="C427" t="str">
            <v>Máquinas automáticas para colocar lamela</v>
          </cell>
        </row>
        <row r="428">
          <cell r="A428">
            <v>84459040</v>
          </cell>
          <cell r="B428" t="str">
            <v>   22.12 Máquinas automáticas para colocar lamela</v>
          </cell>
        </row>
        <row r="429">
          <cell r="A429">
            <v>84459090</v>
          </cell>
          <cell r="B429" t="str">
            <v>34.32</v>
          </cell>
          <cell r="C429" t="str">
            <v>Engomadeiras de fio; outras máquinas para preparação de matérias têxteis</v>
          </cell>
        </row>
        <row r="430">
          <cell r="A430">
            <v>84459090</v>
          </cell>
          <cell r="B430" t="str">
            <v>  22.09 Engomadeiras de fio          </v>
          </cell>
        </row>
        <row r="431">
          <cell r="A431">
            <v>84459090</v>
          </cell>
          <cell r="B431" t="str">
            <v>22.13 Outras       </v>
          </cell>
        </row>
        <row r="432">
          <cell r="A432">
            <v>84461010</v>
          </cell>
          <cell r="B432" t="str">
            <v>35.1</v>
          </cell>
          <cell r="C432" t="str">
            <v>Teares para tecidos de largura não superior a 30cm, com mecanismo ‘Jacquard’</v>
          </cell>
        </row>
        <row r="433">
          <cell r="A433">
            <v>84461090</v>
          </cell>
          <cell r="B433" t="str">
            <v>35.2</v>
          </cell>
          <cell r="C433" t="str">
            <v>Outros teares para tecidos de largura não superior a 30cm</v>
          </cell>
        </row>
        <row r="434">
          <cell r="A434">
            <v>84462100</v>
          </cell>
          <cell r="B434" t="str">
            <v>35.3</v>
          </cell>
          <cell r="C434" t="str">
            <v>Teares para tecidos de largura superior a 30cm, de lançadeiras, a motor</v>
          </cell>
        </row>
        <row r="435">
          <cell r="A435">
            <v>84462900</v>
          </cell>
          <cell r="B435" t="str">
            <v>35.4</v>
          </cell>
          <cell r="C435" t="str">
            <v>Outros teares para tecidos de largura superior a 30cm, de lançadeiras</v>
          </cell>
        </row>
        <row r="436">
          <cell r="A436">
            <v>84463010</v>
          </cell>
          <cell r="B436" t="str">
            <v>35.5</v>
          </cell>
          <cell r="C436" t="str">
            <v>Teares para tecidos de largura superior a 30cm, sem lançadeiras, a jato de ar</v>
          </cell>
        </row>
        <row r="437">
          <cell r="A437">
            <v>84463020</v>
          </cell>
          <cell r="B437" t="str">
            <v>35.6</v>
          </cell>
          <cell r="C437" t="str">
            <v>Teares para tecidos de largura superior a 30cm, sem lançadeiras, a jato de água</v>
          </cell>
        </row>
        <row r="438">
          <cell r="A438">
            <v>84463030</v>
          </cell>
          <cell r="B438" t="str">
            <v>35.7</v>
          </cell>
          <cell r="C438" t="str">
            <v>Teares para tecidos de largura superior a 30cm, sem lançadeiras, de projétil</v>
          </cell>
        </row>
        <row r="439">
          <cell r="A439">
            <v>84463040</v>
          </cell>
          <cell r="B439" t="str">
            <v>35.8</v>
          </cell>
          <cell r="C439" t="str">
            <v>Teares para tecidos de largura superior a 30cm, sem lançadeiras, de pinças</v>
          </cell>
        </row>
        <row r="440">
          <cell r="A440">
            <v>84463090</v>
          </cell>
          <cell r="B440" t="str">
            <v>35.9</v>
          </cell>
          <cell r="C440" t="str">
            <v>Outros teares para tecidos de largura superior a 30cm, sem lançadeiras</v>
          </cell>
        </row>
        <row r="441">
          <cell r="A441">
            <v>84471100</v>
          </cell>
          <cell r="B441" t="str">
            <v>36.1</v>
          </cell>
          <cell r="C441" t="str">
            <v>Teares circulares para malhas com cilindro de diâmetro não superior a 165mm</v>
          </cell>
        </row>
        <row r="442">
          <cell r="A442">
            <v>84471200</v>
          </cell>
          <cell r="B442" t="str">
            <v>36.2</v>
          </cell>
          <cell r="C442" t="str">
            <v>Teares circulares para malhas com cilindro de diâmetro superior a 165mm</v>
          </cell>
        </row>
        <row r="443">
          <cell r="A443">
            <v>84472021</v>
          </cell>
          <cell r="B443" t="str">
            <v>36.3</v>
          </cell>
          <cell r="C443" t="str">
            <v>Teares retilíneos para malhas; máquinas de costura por entrelaçamento ('couture-tricotage'), motorizados, para fabricação de malhas de urdidura</v>
          </cell>
        </row>
        <row r="444">
          <cell r="A444">
            <v>84472029</v>
          </cell>
          <cell r="B444" t="str">
            <v>36.4</v>
          </cell>
          <cell r="C444" t="str">
            <v>Outros teares motorizados; máquinas tipo “Cotton” e semelhantes, para fabricação de meias, funcionando com agulha de flape; máquinas para fabricação de “Jersey” e semelhantes, funcionando com agulha de flape; máquinas dos tipos “Raschell”, milanês ou outro, para fabricação de tecido de malha indesmalhável</v>
          </cell>
        </row>
        <row r="445">
          <cell r="A445">
            <v>84472030</v>
          </cell>
          <cell r="B445" t="str">
            <v>36.5</v>
          </cell>
          <cell r="C445" t="str">
            <v>Máquinas de costura por entrelaçamento (“couture tricotage”)</v>
          </cell>
        </row>
        <row r="446">
          <cell r="A446">
            <v>84472030</v>
          </cell>
          <cell r="B446" t="str">
            <v>23.04 Máquinas de costura por entrelaçamento ("couture tricotage") </v>
          </cell>
        </row>
        <row r="447">
          <cell r="A447">
            <v>84479010</v>
          </cell>
          <cell r="B447" t="str">
            <v>36.6</v>
          </cell>
          <cell r="C447" t="str">
            <v>Máquinas retilíneas para fabricação de cortinados, “filet”, filó e rede</v>
          </cell>
        </row>
        <row r="448">
          <cell r="A448">
            <v>84479010</v>
          </cell>
          <cell r="B448" t="str">
            <v>23.06 Máquinas retilíneas para fabricação de cortinados, "filet", filó e rede      </v>
          </cell>
        </row>
        <row r="449">
          <cell r="A449">
            <v>84479020</v>
          </cell>
          <cell r="B449" t="str">
            <v>36.7</v>
          </cell>
          <cell r="C449" t="str">
            <v>Máquinas automáticas para bordado</v>
          </cell>
        </row>
        <row r="450">
          <cell r="A450">
            <v>84479020</v>
          </cell>
          <cell r="B450" t="str">
            <v>23.05 Máquinas automáticas para bordado</v>
          </cell>
        </row>
        <row r="451">
          <cell r="A451">
            <v>84479090</v>
          </cell>
          <cell r="B451" t="str">
            <v>36.8</v>
          </cell>
          <cell r="C451" t="str">
            <v>Outros teares para fabricar malhas</v>
          </cell>
        </row>
        <row r="452">
          <cell r="A452">
            <v>84479090</v>
          </cell>
          <cell r="B452" t="str">
            <v>23.07 Outros</v>
          </cell>
        </row>
        <row r="453">
          <cell r="A453">
            <v>84481110</v>
          </cell>
          <cell r="B453" t="str">
            <v>37.1</v>
          </cell>
          <cell r="C453" t="str">
            <v>Ratleras (maquinetas) para liços</v>
          </cell>
        </row>
        <row r="454">
          <cell r="A454">
            <v>84481110</v>
          </cell>
          <cell r="B454" t="str">
            <v>23.08 Ratleras (maquinetas) para liços</v>
          </cell>
        </row>
        <row r="455">
          <cell r="A455">
            <v>84481120</v>
          </cell>
          <cell r="B455" t="str">
            <v>37.2</v>
          </cell>
          <cell r="C455" t="str">
            <v>Mecanismos “Jacquard”</v>
          </cell>
        </row>
        <row r="456">
          <cell r="A456">
            <v>84481120</v>
          </cell>
          <cell r="B456" t="str">
            <v>23.09 Mecanismos "Jacquard"</v>
          </cell>
        </row>
        <row r="457">
          <cell r="A457">
            <v>84481190</v>
          </cell>
          <cell r="B457" t="str">
            <v>37.3</v>
          </cell>
          <cell r="C457" t="str">
            <v>Outras ratieras e mecanismos 'Jacquard'; redutores, perfuradores e copiadores de cartões; máquinas para enlaçar cartões após perfuração</v>
          </cell>
        </row>
        <row r="458">
          <cell r="A458">
            <v>84481190</v>
          </cell>
          <cell r="B458" t="str">
            <v>23.10 Redutores, perfuradores e copiadores de cartões; máquinas para enlaçar cartões após perfuração</v>
          </cell>
        </row>
        <row r="459">
          <cell r="A459">
            <v>84481900</v>
          </cell>
          <cell r="B459" t="str">
            <v>37.4</v>
          </cell>
          <cell r="C459" t="str">
            <v>Outras máquinas e aparelhos auxiliares para as máquinas das posições 84.44, 84.45, 84.46 ou 84.47; mecanismos troca-lançadeiras; mecanismos troca-espulas; máquinas automáticas de atar fios</v>
          </cell>
        </row>
        <row r="460">
          <cell r="A460">
            <v>84481900</v>
          </cell>
          <cell r="B460" t="str">
            <v>23.11 Mecanismos troca-lançadeiras</v>
          </cell>
        </row>
        <row r="461">
          <cell r="A461">
            <v>84481900</v>
          </cell>
          <cell r="B461" t="str">
            <v>23.12 Mecanismos troca-espulas</v>
          </cell>
        </row>
        <row r="462">
          <cell r="A462">
            <v>84481900</v>
          </cell>
          <cell r="B462" t="str">
            <v>23.13 Máquinas automáticas de atar fios</v>
          </cell>
        </row>
        <row r="463">
          <cell r="A463">
            <v>84481900</v>
          </cell>
          <cell r="B463" t="str">
            <v>23.14 Outros</v>
          </cell>
        </row>
        <row r="464">
          <cell r="A464">
            <v>84490010</v>
          </cell>
          <cell r="B464" t="str">
            <v>38.1</v>
          </cell>
          <cell r="C464" t="str">
            <v>Máquinas e aparelhos para fabricação ou acabamento de feltro</v>
          </cell>
        </row>
        <row r="465">
          <cell r="A465">
            <v>84490010</v>
          </cell>
          <cell r="B465" t="str">
            <v>24.01 Máquinas e aparelhos para fabricação ou acabamento de feltro</v>
          </cell>
        </row>
        <row r="466">
          <cell r="A466">
            <v>84490020</v>
          </cell>
          <cell r="B466" t="str">
            <v>38.2</v>
          </cell>
          <cell r="C466" t="str">
            <v>Máquinas e aparelhos para fabricação de falsos tecidos</v>
          </cell>
        </row>
        <row r="467">
          <cell r="A467">
            <v>84490080</v>
          </cell>
          <cell r="B467" t="str">
            <v>38.3</v>
          </cell>
          <cell r="C467" t="str">
            <v>Outras máquinas e aparelhos para fabricação de chapéus de feltro</v>
          </cell>
        </row>
        <row r="468">
          <cell r="A468">
            <v>84490080</v>
          </cell>
          <cell r="B468" t="str">
            <v>24.02 Máquinas e aparelhos para fabricação de chapéus de feltro</v>
          </cell>
        </row>
        <row r="469">
          <cell r="A469">
            <v>84501100</v>
          </cell>
          <cell r="B469" t="str">
            <v>39.1</v>
          </cell>
          <cell r="C469" t="str">
            <v>Máquinas de capacidade não superior a 10kg, em peso de roupa seca, inteiramente automáticas</v>
          </cell>
        </row>
        <row r="470">
          <cell r="A470">
            <v>84501100</v>
          </cell>
          <cell r="B470" t="str">
            <v>a) inteiramente automática</v>
          </cell>
        </row>
        <row r="471">
          <cell r="A471">
            <v>84501200</v>
          </cell>
          <cell r="B471" t="str">
            <v>39.2</v>
          </cell>
          <cell r="C471" t="str">
            <v>Máquinas de capacidade não superior a 10kg, em peso de roupa seca, com secador centrífugo incorporado</v>
          </cell>
        </row>
        <row r="472">
          <cell r="A472">
            <v>84501200</v>
          </cell>
          <cell r="B472" t="str">
            <v>b) com secador centrífugo incorporado</v>
          </cell>
        </row>
        <row r="473">
          <cell r="A473">
            <v>84501900</v>
          </cell>
          <cell r="B473" t="str">
            <v>39.3</v>
          </cell>
          <cell r="C473" t="str">
            <v>Outras máquinas de capacidade não superior a 10kg, em peso de roupa seca</v>
          </cell>
        </row>
        <row r="474">
          <cell r="A474">
            <v>84501900</v>
          </cell>
          <cell r="B474" t="str">
            <v>c) outras</v>
          </cell>
        </row>
        <row r="475">
          <cell r="A475">
            <v>84502010</v>
          </cell>
          <cell r="B475" t="str">
            <v>39.4</v>
          </cell>
          <cell r="C475" t="str">
            <v>Máquinas de capacidade superior a 10kg, em peso de roupa seca, túneis contínuos</v>
          </cell>
        </row>
        <row r="476">
          <cell r="A476">
            <v>84502090</v>
          </cell>
          <cell r="B476" t="str">
            <v>39.5</v>
          </cell>
          <cell r="C476" t="str">
            <v>Outras máquinas de capacidade superior a 10kg, em peso de roupa seca</v>
          </cell>
        </row>
        <row r="477">
          <cell r="A477">
            <v>84511000</v>
          </cell>
          <cell r="B477" t="str">
            <v>40.1</v>
          </cell>
          <cell r="C477" t="str">
            <v>Máquina para lavar a seco; máquinas industriais para lavar a seco</v>
          </cell>
        </row>
        <row r="478">
          <cell r="A478">
            <v>84511000</v>
          </cell>
          <cell r="B478" t="str">
            <v>25.03 Máquinas industriais para lavar a seco</v>
          </cell>
        </row>
        <row r="479">
          <cell r="A479">
            <v>84512100</v>
          </cell>
          <cell r="B479" t="str">
            <v>40.2</v>
          </cell>
          <cell r="C479" t="str">
            <v>Máquina industrial de secar de capacidade não superior a 10kg, em peso de roupa seca</v>
          </cell>
        </row>
        <row r="480">
          <cell r="A480">
            <v>84512100</v>
          </cell>
          <cell r="B480" t="str">
            <v>25.04 Máquinas industriais de secar, de capacidade não superior a 10 kg em peso de roupa seca</v>
          </cell>
        </row>
        <row r="481">
          <cell r="A481">
            <v>84512910</v>
          </cell>
          <cell r="B481" t="str">
            <v>40.3</v>
          </cell>
          <cell r="C481" t="str">
            <v>Outras máquinas de secar que funcionem por meio de ondas eletromagnéticas (microondas), cuja produção seja superior ou igual a 120kg/h de produto seco</v>
          </cell>
        </row>
        <row r="482">
          <cell r="A482">
            <v>84512990</v>
          </cell>
          <cell r="B482" t="str">
            <v>40.4</v>
          </cell>
          <cell r="C482" t="str">
            <v>Outras máquinas de secar</v>
          </cell>
        </row>
        <row r="483">
          <cell r="A483">
            <v>84513010</v>
          </cell>
          <cell r="B483" t="str">
            <v>40.5</v>
          </cell>
          <cell r="C483" t="str">
            <v>Máquinas e prensas para passar, incluídas as prensas fixadoras, automáticas</v>
          </cell>
        </row>
        <row r="484">
          <cell r="A484">
            <v>84513091</v>
          </cell>
          <cell r="B484" t="str">
            <v>40.6</v>
          </cell>
          <cell r="C484" t="str">
            <v>Prensas para passar de peso inferior ou igual a 14kg</v>
          </cell>
        </row>
        <row r="485">
          <cell r="A485">
            <v>84513099</v>
          </cell>
          <cell r="B485" t="str">
            <v>40.7</v>
          </cell>
          <cell r="C485" t="str">
            <v>Outras máquinas e prensas para passar</v>
          </cell>
        </row>
        <row r="486">
          <cell r="A486">
            <v>84514010</v>
          </cell>
          <cell r="B486" t="str">
            <v>40.8</v>
          </cell>
          <cell r="C486" t="str">
            <v>Máquinas industriais para lavar</v>
          </cell>
        </row>
        <row r="487">
          <cell r="A487">
            <v>84514010</v>
          </cell>
          <cell r="B487" t="str">
            <v>25.07 Máquinas para lavar, industriais</v>
          </cell>
        </row>
        <row r="488">
          <cell r="A488">
            <v>84514021</v>
          </cell>
          <cell r="B488" t="str">
            <v>40.9</v>
          </cell>
          <cell r="C488" t="str">
            <v>Máquina para tingir tecidos em rolos; para tingir por pressão estática, com molinete (rotor de pás), jato de água (jet) ou combinada</v>
          </cell>
        </row>
        <row r="489">
          <cell r="A489">
            <v>84514029</v>
          </cell>
          <cell r="B489" t="str">
            <v>40.10</v>
          </cell>
          <cell r="C489" t="str">
            <v>Outras máquinas para tingir ou branquear fios ou tecidos</v>
          </cell>
        </row>
        <row r="490">
          <cell r="A490">
            <v>84514090</v>
          </cell>
          <cell r="B490" t="str">
            <v>40.11</v>
          </cell>
          <cell r="C490" t="str">
            <v>Outras máquinas lavar, branquear ou tingir</v>
          </cell>
        </row>
        <row r="491">
          <cell r="A491">
            <v>84514090</v>
          </cell>
          <cell r="B491" t="str">
            <v>25.09 Outras máquinas para lavar, branquear ou tingir</v>
          </cell>
        </row>
        <row r="492">
          <cell r="A492">
            <v>84515010</v>
          </cell>
          <cell r="B492" t="str">
            <v>40.12</v>
          </cell>
          <cell r="C492" t="str">
            <v>Máquinas para inspecionar tecidos</v>
          </cell>
        </row>
        <row r="493">
          <cell r="A493">
            <v>84515020</v>
          </cell>
          <cell r="B493" t="str">
            <v>40.13</v>
          </cell>
          <cell r="C493" t="str">
            <v>Máquinas automáticas, para enfestar ou cortar</v>
          </cell>
        </row>
        <row r="494">
          <cell r="A494">
            <v>84515090</v>
          </cell>
          <cell r="B494" t="str">
            <v>40.14</v>
          </cell>
          <cell r="C494" t="str">
            <v>Outras máquinas para enrolar, desenrolar, dobrar, cortar ou dentear tecidos</v>
          </cell>
        </row>
        <row r="495">
          <cell r="A495">
            <v>84518000</v>
          </cell>
          <cell r="B495" t="str">
            <v>40.15</v>
          </cell>
          <cell r="C495" t="str">
            <v>Máquinas de mercerizar fios; máquinas de mercerizar tecidos; máquinas de carbonizar ou chamuscar fio ou tecido; alargadoras ou ramas; tosadouras; outras máquinas e aparelhos</v>
          </cell>
        </row>
        <row r="496">
          <cell r="A496">
            <v>84518000</v>
          </cell>
          <cell r="B496" t="str">
            <v>25.11 Máquinas de mercerizar fios</v>
          </cell>
        </row>
        <row r="497">
          <cell r="A497">
            <v>84518000</v>
          </cell>
          <cell r="B497" t="str">
            <v>25.12 Máquinas de mercerizar tecidos</v>
          </cell>
        </row>
        <row r="498">
          <cell r="A498">
            <v>84518000</v>
          </cell>
          <cell r="B498" t="str">
            <v>25.13 Máquinas de carbonizar ou chamuscar fio ou tecido</v>
          </cell>
        </row>
        <row r="499">
          <cell r="A499">
            <v>84518000</v>
          </cell>
          <cell r="B499" t="str">
            <v>25.14 Alargadoras ou ramas</v>
          </cell>
        </row>
        <row r="500">
          <cell r="A500">
            <v>84518000</v>
          </cell>
          <cell r="B500" t="str">
            <v>25.15 Tosadouras</v>
          </cell>
        </row>
        <row r="501">
          <cell r="A501">
            <v>84518000</v>
          </cell>
          <cell r="B501" t="str">
            <v>25.16 Outras</v>
          </cell>
        </row>
        <row r="502">
          <cell r="A502">
            <v>84522110</v>
          </cell>
          <cell r="B502" t="str">
            <v>41.1</v>
          </cell>
          <cell r="C502" t="str">
            <v>Unidades automáticas para costurar couros ou peles</v>
          </cell>
        </row>
        <row r="503">
          <cell r="A503">
            <v>84522110</v>
          </cell>
          <cell r="B503" t="str">
            <v>a) para costurar couro ou pele e seus artigos (calçados, luvas, selas, artigos de viagem, etc.)</v>
          </cell>
        </row>
        <row r="504">
          <cell r="A504">
            <v>84522120</v>
          </cell>
          <cell r="B504" t="str">
            <v>41.2</v>
          </cell>
          <cell r="C504" t="str">
            <v>Unidades automáticas para costurar tecidos</v>
          </cell>
        </row>
        <row r="505">
          <cell r="A505">
            <v>84522120</v>
          </cell>
          <cell r="B505" t="str">
            <v>b) para costurar tecidos</v>
          </cell>
        </row>
        <row r="506">
          <cell r="A506">
            <v>84522190</v>
          </cell>
          <cell r="B506" t="str">
            <v>41.3</v>
          </cell>
          <cell r="C506" t="str">
            <v>Outras máquinas de costura</v>
          </cell>
        </row>
        <row r="507">
          <cell r="A507">
            <v>84522190</v>
          </cell>
          <cell r="B507" t="str">
            <v>c) de remalhar</v>
          </cell>
        </row>
        <row r="508">
          <cell r="A508">
            <v>84522910</v>
          </cell>
          <cell r="B508" t="str">
            <v>41.4</v>
          </cell>
          <cell r="C508" t="str">
            <v>Outras máquinas para costurar couro ou pele e seus artigos</v>
          </cell>
        </row>
        <row r="509">
          <cell r="A509">
            <v>84522910</v>
          </cell>
          <cell r="B509" t="str">
            <v>a) para costurar couro ou pele e seus artigos (calçados, luvas, selas, artigos de viagem, etc.)</v>
          </cell>
        </row>
        <row r="510">
          <cell r="A510">
            <v>84522921</v>
          </cell>
          <cell r="B510" t="str">
            <v>41.5</v>
          </cell>
          <cell r="C510" t="str">
            <v>Remalhadeiras</v>
          </cell>
        </row>
        <row r="511">
          <cell r="A511">
            <v>84522921</v>
          </cell>
          <cell r="B511" t="str">
            <v>c) para remalhar</v>
          </cell>
        </row>
        <row r="512">
          <cell r="A512">
            <v>84522922</v>
          </cell>
          <cell r="B512" t="str">
            <v>41.6</v>
          </cell>
          <cell r="C512" t="str">
            <v>Máquinas para casear</v>
          </cell>
        </row>
        <row r="513">
          <cell r="A513">
            <v>84522923</v>
          </cell>
          <cell r="B513" t="str">
            <v>41.7</v>
          </cell>
          <cell r="C513" t="str">
            <v>Máquinas tipo zigue-zague para inserir elástico</v>
          </cell>
        </row>
        <row r="514">
          <cell r="A514">
            <v>84522924</v>
          </cell>
          <cell r="B514" t="str">
            <v>41.9</v>
          </cell>
          <cell r="C514" t="str">
            <v>Máquinas de costura reta</v>
          </cell>
        </row>
        <row r="515">
          <cell r="A515">
            <v>84522925</v>
          </cell>
          <cell r="B515" t="str">
            <v>41.10</v>
          </cell>
          <cell r="C515" t="str">
            <v>Galoneiras</v>
          </cell>
        </row>
        <row r="516">
          <cell r="A516">
            <v>84522929</v>
          </cell>
          <cell r="B516" t="str">
            <v>41.8</v>
          </cell>
          <cell r="C516" t="str">
            <v>Outras máquinas de costurar tecidos</v>
          </cell>
        </row>
        <row r="517">
          <cell r="A517">
            <v>84531010</v>
          </cell>
          <cell r="B517" t="str">
            <v>42.1</v>
          </cell>
          <cell r="C517" t="str">
            <v>Máquinas para dividir couros com largura útil inferior ou igual a 3.000mm, com lâmina sem fim, com controle eletrônico programável</v>
          </cell>
        </row>
        <row r="518">
          <cell r="A518">
            <v>84531090</v>
          </cell>
          <cell r="B518" t="str">
            <v>42.2</v>
          </cell>
          <cell r="C518" t="str">
            <v>Máquinas e aparelhos para preparar, curtir ou trabalhar couros ou peles; máquinas e aparelhos para amaciar, bufiar, escovar, granear, lixar, lustrar, ou rebaixar couro ou pele; máquinas e aparelhos para descarnar, dividir, estirar, pelar ou purgar couro ou pele; máquinas e aparelhos para cilindrar, enxugar ou prensar couro ou pele</v>
          </cell>
        </row>
        <row r="519">
          <cell r="A519">
            <v>84531090</v>
          </cell>
          <cell r="B519" t="str">
            <v>27.01 Máquinas e aparelhos para amaciar, bufiar, escovar, granear, lixar, lustrar, ou rebaixar couro ou pele</v>
          </cell>
        </row>
        <row r="520">
          <cell r="A520">
            <v>84531090</v>
          </cell>
          <cell r="B520" t="str">
            <v>27.03 Máquinas e aparelhos para cilindrar, enxugar ou prensar couro ou pele</v>
          </cell>
        </row>
        <row r="521">
          <cell r="A521">
            <v>84531090</v>
          </cell>
          <cell r="B521" t="str">
            <v>27.04 Outros</v>
          </cell>
        </row>
        <row r="522">
          <cell r="A522">
            <v>84532000</v>
          </cell>
          <cell r="B522" t="str">
            <v>42.3</v>
          </cell>
          <cell r="C522" t="str">
            <v>Máquinas e aparelhos para fabricar ou consertar calçados</v>
          </cell>
        </row>
        <row r="523">
          <cell r="A523">
            <v>84532000</v>
          </cell>
          <cell r="B523" t="str">
            <v>27.05 Máquinas e aparelhos para fabricar ou consertar calçados</v>
          </cell>
        </row>
        <row r="524">
          <cell r="A524">
            <v>84538000</v>
          </cell>
          <cell r="B524" t="str">
            <v>42.4</v>
          </cell>
          <cell r="C524" t="str">
            <v>Outras máquinas e aparelhos para preparar, curtir ou trabalhar couros ou peles, ou para fabricar ou consertar calçado e outras obras de couro ou de pele, exceto máquinas de costura</v>
          </cell>
        </row>
        <row r="525">
          <cell r="A525">
            <v>84538000</v>
          </cell>
          <cell r="B525" t="str">
            <v>27.06 Outros</v>
          </cell>
        </row>
        <row r="526">
          <cell r="A526">
            <v>84541000</v>
          </cell>
          <cell r="B526" t="str">
            <v>43.1</v>
          </cell>
          <cell r="C526" t="str">
            <v>Conversores</v>
          </cell>
        </row>
        <row r="527">
          <cell r="A527">
            <v>84541000</v>
          </cell>
          <cell r="B527" t="str">
            <v>28.01 Conversores</v>
          </cell>
        </row>
        <row r="528">
          <cell r="A528">
            <v>84542010</v>
          </cell>
          <cell r="B528" t="str">
            <v>43.2</v>
          </cell>
          <cell r="C528" t="str">
            <v>Lingoteiras</v>
          </cell>
        </row>
        <row r="529">
          <cell r="A529">
            <v>84542010</v>
          </cell>
          <cell r="B529" t="str">
            <v>28.02 Lingoteiras</v>
          </cell>
        </row>
        <row r="530">
          <cell r="A530">
            <v>84542090</v>
          </cell>
          <cell r="B530" t="str">
            <v>43.3</v>
          </cell>
          <cell r="C530" t="str">
            <v>Colheres de fundição</v>
          </cell>
        </row>
        <row r="531">
          <cell r="A531">
            <v>84542090</v>
          </cell>
          <cell r="B531" t="str">
            <v>28.03 Colheres de fundição</v>
          </cell>
        </row>
        <row r="532">
          <cell r="A532">
            <v>84543010</v>
          </cell>
          <cell r="B532" t="str">
            <v>43.4</v>
          </cell>
          <cell r="C532" t="str">
            <v>Máquinas de vazar sob pressão</v>
          </cell>
        </row>
        <row r="533">
          <cell r="A533">
            <v>84543010</v>
          </cell>
          <cell r="B533" t="str">
            <v>28.04 Máquinas de vazar sob pressão</v>
          </cell>
        </row>
        <row r="534">
          <cell r="A534">
            <v>84543020</v>
          </cell>
          <cell r="B534" t="str">
            <v>43.5</v>
          </cell>
          <cell r="C534" t="str">
            <v>Máquinas de moldar por centrifugação</v>
          </cell>
        </row>
        <row r="535">
          <cell r="A535">
            <v>84543020</v>
          </cell>
          <cell r="B535" t="str">
            <v>28.05 Máquinas de moldar por centrifugação</v>
          </cell>
        </row>
        <row r="536">
          <cell r="A536">
            <v>84543090</v>
          </cell>
          <cell r="B536" t="str">
            <v>43.6</v>
          </cell>
          <cell r="C536" t="str">
            <v>Outras máquinas de vazar (moldar)</v>
          </cell>
        </row>
        <row r="537">
          <cell r="A537">
            <v>84543090</v>
          </cell>
          <cell r="B537" t="str">
            <v>28.06 Outras máquinas de vazar (moldar)</v>
          </cell>
        </row>
        <row r="538">
          <cell r="A538">
            <v>84549000</v>
          </cell>
          <cell r="B538" t="str">
            <v>III</v>
          </cell>
          <cell r="C538" t="str">
            <v>Agitador eletrônico de aço líquido (stirring)</v>
          </cell>
        </row>
        <row r="539">
          <cell r="A539">
            <v>84549000</v>
          </cell>
          <cell r="B539" t="str">
            <v>IV</v>
          </cell>
          <cell r="C539" t="str">
            <v>Impulsionador de tarugos com rolos acionados</v>
          </cell>
        </row>
        <row r="540">
          <cell r="A540">
            <v>84549010</v>
          </cell>
          <cell r="B540" t="str">
            <v>43.7</v>
          </cell>
          <cell r="C540" t="str">
            <v>Agitador eletrônico de aço líquido (stirring)</v>
          </cell>
        </row>
        <row r="541">
          <cell r="A541">
            <v>84549090</v>
          </cell>
          <cell r="B541" t="str">
            <v>43.8</v>
          </cell>
          <cell r="C541" t="str">
            <v>Impulsionador de tarugos com rolos acionados</v>
          </cell>
        </row>
        <row r="542">
          <cell r="A542">
            <v>84551000</v>
          </cell>
          <cell r="B542" t="str">
            <v>44.1</v>
          </cell>
          <cell r="C542" t="str">
            <v>Laminadores de tubos</v>
          </cell>
        </row>
        <row r="543">
          <cell r="A543">
            <v>84551000</v>
          </cell>
          <cell r="B543" t="str">
            <v>29.01 Laminadores de tubos</v>
          </cell>
        </row>
        <row r="544">
          <cell r="A544">
            <v>84552110</v>
          </cell>
          <cell r="B544" t="str">
            <v>44.2</v>
          </cell>
          <cell r="C544" t="str">
            <v>Laminadores a quente e laminadores a quente e a frio de cilindros lisos</v>
          </cell>
        </row>
        <row r="545">
          <cell r="A545">
            <v>84552190</v>
          </cell>
          <cell r="B545" t="str">
            <v>44.3</v>
          </cell>
          <cell r="C545" t="str">
            <v>Outros laminadores a quente e laminadores a quente e a frio, para chapas, para fios</v>
          </cell>
        </row>
        <row r="546">
          <cell r="A546">
            <v>84552210</v>
          </cell>
          <cell r="B546" t="str">
            <v>44.4</v>
          </cell>
          <cell r="C546" t="str">
            <v>Laminadores a frio de cilindros lisos</v>
          </cell>
        </row>
        <row r="547">
          <cell r="A547">
            <v>84552290</v>
          </cell>
          <cell r="B547" t="str">
            <v>44.5</v>
          </cell>
          <cell r="C547" t="str">
            <v>Outros laminadores a frio, para chapa, para fios</v>
          </cell>
        </row>
        <row r="548">
          <cell r="A548">
            <v>84553010</v>
          </cell>
          <cell r="B548" t="str">
            <v>44.6</v>
          </cell>
          <cell r="C548" t="str">
            <v>Cilindros de laminadores fundidos, de aço ou ferro fundido nodular</v>
          </cell>
        </row>
        <row r="549">
          <cell r="A549">
            <v>84553020</v>
          </cell>
          <cell r="B549" t="str">
            <v>44.7</v>
          </cell>
          <cell r="C549" t="str">
            <v>Cilindros de laminadores forjados, de aço de corte rápido, com um teor, em peso, de carbono superior ou igual a 0,80% e inferior ou igual a 0,90%, de cromo superior ou igual a 3,50% e inferior ou igual a 4%, de vanádio superior ou igual a 1,60% e inferior ou igual a 2,30%, de molibdênio inferior ou igual a 8,50% e de tungstênio inferior ou igual a 7%</v>
          </cell>
        </row>
        <row r="550">
          <cell r="A550">
            <v>84553090</v>
          </cell>
          <cell r="B550" t="str">
            <v>44.8</v>
          </cell>
          <cell r="C550" t="str">
            <v>Outros cilindros laminadores</v>
          </cell>
        </row>
        <row r="551">
          <cell r="A551">
            <v>84559000</v>
          </cell>
          <cell r="B551" t="str">
            <v>44.9</v>
          </cell>
          <cell r="C551" t="str">
            <v>Outras partes de laminadores de metais e seus cilindros; guias roletadas para laminação de redondos, perfis e “multi slit”; tesoura corte frio com embreagem ou acionamento por corrente contínua para corte de laminados; bobinadeira “laving head” para bitolas de diâmetro 5,50 a 25 mm; enroladeira/bobinadeira “recoiller” para bitolas de diâmetro 20 a 50mm</v>
          </cell>
        </row>
        <row r="552">
          <cell r="A552">
            <v>84559000</v>
          </cell>
          <cell r="B552" t="str">
            <v>V</v>
          </cell>
          <cell r="C552" t="str">
            <v>Guias roletadas para laminação de redondos, perfis e “multi slit”</v>
          </cell>
        </row>
        <row r="553">
          <cell r="A553">
            <v>84559000</v>
          </cell>
          <cell r="B553" t="str">
            <v>VI</v>
          </cell>
          <cell r="C553" t="str">
            <v>Tesoura corte frio com embreagem ou acionamento por corrente contínua para corte de laminados</v>
          </cell>
        </row>
        <row r="554">
          <cell r="A554">
            <v>84559000</v>
          </cell>
          <cell r="B554" t="str">
            <v>VII</v>
          </cell>
          <cell r="C554" t="str">
            <v>Bobinadeira “laving head” para bitolas de diâmetro 5,50 a 25 mm</v>
          </cell>
        </row>
        <row r="555">
          <cell r="A555">
            <v>84559000</v>
          </cell>
          <cell r="B555" t="str">
            <v>VIII</v>
          </cell>
          <cell r="C555" t="str">
            <v>Enroladeira/bobinadeira “recoiller” para bitolas de diâmetro 20 a 50mm</v>
          </cell>
        </row>
        <row r="556">
          <cell r="A556">
            <v>84563011</v>
          </cell>
          <cell r="B556" t="str">
            <v>45.1</v>
          </cell>
          <cell r="C556" t="str">
            <v>Máquinas-ferramentas de comando numérico para texturizar superfícies cilíndricas</v>
          </cell>
        </row>
        <row r="557">
          <cell r="A557">
            <v>84563019</v>
          </cell>
          <cell r="B557" t="str">
            <v>45.2</v>
          </cell>
          <cell r="C557" t="str">
            <v>Outras máquinas-ferramentas de comando numérico</v>
          </cell>
        </row>
        <row r="558">
          <cell r="A558">
            <v>84563090</v>
          </cell>
          <cell r="B558" t="str">
            <v>45.3</v>
          </cell>
          <cell r="C558" t="str">
            <v>Outras máquinas-ferramentas operando por eletroerosão</v>
          </cell>
        </row>
        <row r="559">
          <cell r="A559">
            <v>84571000</v>
          </cell>
          <cell r="B559" t="str">
            <v>46.1</v>
          </cell>
          <cell r="C559" t="str">
            <v>Centros de usinagem</v>
          </cell>
        </row>
        <row r="560">
          <cell r="A560">
            <v>84571000</v>
          </cell>
          <cell r="B560" t="str">
            <v>30.02 Centros de usinagem (maquinagem)</v>
          </cell>
        </row>
        <row r="561">
          <cell r="A561">
            <v>84572010</v>
          </cell>
          <cell r="B561" t="str">
            <v>46.2</v>
          </cell>
          <cell r="C561" t="str">
            <v>Máquinas de sistema monostático ('single station'), de comando numérico</v>
          </cell>
        </row>
        <row r="562">
          <cell r="A562">
            <v>84572090</v>
          </cell>
          <cell r="B562" t="str">
            <v>46.3</v>
          </cell>
          <cell r="C562" t="str">
            <v>Outras máquinas de sistema monostático ('single station')</v>
          </cell>
        </row>
        <row r="563">
          <cell r="A563">
            <v>84573010</v>
          </cell>
          <cell r="B563" t="str">
            <v>46.4</v>
          </cell>
          <cell r="C563" t="str">
            <v>Máquinas de estações múltiplas, de comando numérico</v>
          </cell>
        </row>
        <row r="564">
          <cell r="A564">
            <v>84573090</v>
          </cell>
          <cell r="B564" t="str">
            <v>46.5</v>
          </cell>
          <cell r="C564" t="str">
            <v>Outras máquinas de estações múltiplas</v>
          </cell>
        </row>
        <row r="565">
          <cell r="A565">
            <v>84581110</v>
          </cell>
          <cell r="B565" t="str">
            <v>47.1</v>
          </cell>
          <cell r="C565" t="str">
            <v>Tornos horizontais, de comando numérico, revólver</v>
          </cell>
        </row>
        <row r="566">
          <cell r="A566">
            <v>84581191</v>
          </cell>
          <cell r="B566" t="str">
            <v>47.2</v>
          </cell>
          <cell r="C566" t="str">
            <v>Outros tornos horizontais, de comando numérico, de 6 ou mais fusos porta-peças</v>
          </cell>
        </row>
        <row r="567">
          <cell r="A567">
            <v>84581199</v>
          </cell>
          <cell r="B567" t="str">
            <v>47.3</v>
          </cell>
          <cell r="C567" t="str">
            <v>Outros tornos horizontais, de comando numérico</v>
          </cell>
        </row>
        <row r="568">
          <cell r="A568">
            <v>84581910</v>
          </cell>
          <cell r="B568" t="str">
            <v>47.4</v>
          </cell>
          <cell r="C568" t="str">
            <v>Outros tornos horizontais de revólver</v>
          </cell>
        </row>
        <row r="569">
          <cell r="A569">
            <v>84581990</v>
          </cell>
          <cell r="B569" t="str">
            <v>47.5</v>
          </cell>
          <cell r="C569" t="str">
            <v>Outros tornos horizontais</v>
          </cell>
        </row>
        <row r="570">
          <cell r="A570">
            <v>84589100</v>
          </cell>
          <cell r="B570" t="str">
            <v>47.6</v>
          </cell>
          <cell r="C570" t="str">
            <v>Outros tornos de comando numérico</v>
          </cell>
        </row>
        <row r="571">
          <cell r="A571">
            <v>84589900</v>
          </cell>
          <cell r="B571" t="str">
            <v>47.7</v>
          </cell>
          <cell r="C571" t="str">
            <v>Outros tornos</v>
          </cell>
        </row>
        <row r="572">
          <cell r="A572">
            <v>84591000</v>
          </cell>
          <cell r="B572" t="str">
            <v>48.1</v>
          </cell>
          <cell r="C572" t="str">
            <v>Unidades com cabeça deslizante</v>
          </cell>
        </row>
        <row r="573">
          <cell r="A573">
            <v>84591000</v>
          </cell>
          <cell r="B573" t="str">
            <v>a) unidade com cabeça deslizante</v>
          </cell>
        </row>
        <row r="574">
          <cell r="A574">
            <v>84592110</v>
          </cell>
          <cell r="B574" t="str">
            <v>48.2</v>
          </cell>
          <cell r="C574" t="str">
            <v>Outras máquinas para furar de comando numérico, radiais</v>
          </cell>
        </row>
        <row r="575">
          <cell r="A575">
            <v>84592191</v>
          </cell>
          <cell r="B575" t="str">
            <v>48.3</v>
          </cell>
          <cell r="C575" t="str">
            <v>Outras máquinas para furar de comando numérico de mais de um cabeçote mono ou multifuso</v>
          </cell>
        </row>
        <row r="576">
          <cell r="A576">
            <v>84592199</v>
          </cell>
          <cell r="B576" t="str">
            <v>48.4</v>
          </cell>
          <cell r="C576" t="str">
            <v>Outras máquinas para furar de comando numérico</v>
          </cell>
        </row>
        <row r="577">
          <cell r="A577">
            <v>84592900</v>
          </cell>
          <cell r="B577" t="str">
            <v>48.5</v>
          </cell>
          <cell r="C577" t="str">
            <v>Outras máquinas de furar</v>
          </cell>
        </row>
        <row r="578">
          <cell r="A578">
            <v>84592900</v>
          </cell>
          <cell r="B578" t="str">
            <v>c) outras              </v>
          </cell>
        </row>
        <row r="579">
          <cell r="A579">
            <v>84593100</v>
          </cell>
          <cell r="B579" t="str">
            <v>48.6</v>
          </cell>
          <cell r="C579" t="str">
            <v>Outras mandriladoras-fresadoras, de comando numérico</v>
          </cell>
        </row>
        <row r="580">
          <cell r="A580">
            <v>84593100</v>
          </cell>
          <cell r="B580" t="str">
            <v>a) de comando numérico</v>
          </cell>
        </row>
        <row r="581">
          <cell r="A581">
            <v>84593900</v>
          </cell>
          <cell r="B581" t="str">
            <v>48.7</v>
          </cell>
          <cell r="C581" t="str">
            <v>Outras mandriladoras-fresadoras</v>
          </cell>
        </row>
        <row r="582">
          <cell r="A582">
            <v>84593900</v>
          </cell>
          <cell r="B582" t="str">
            <v>b) outras escareadoras-fresadoras</v>
          </cell>
        </row>
        <row r="583">
          <cell r="A583">
            <v>84594000</v>
          </cell>
          <cell r="B583" t="str">
            <v>48.8</v>
          </cell>
          <cell r="C583" t="str">
            <v>Outras máquinas para mandrilar</v>
          </cell>
        </row>
        <row r="584">
          <cell r="A584">
            <v>84594000</v>
          </cell>
          <cell r="B584" t="str">
            <v>c) outras máquinas para escarear</v>
          </cell>
        </row>
        <row r="585">
          <cell r="A585">
            <v>84595100</v>
          </cell>
          <cell r="B585" t="str">
            <v>48.9</v>
          </cell>
          <cell r="C585" t="str">
            <v>Máquinas para fresar, de console, de comando numérico</v>
          </cell>
        </row>
        <row r="586">
          <cell r="A586">
            <v>84595100</v>
          </cell>
          <cell r="B586" t="str">
            <v>a) de console, de comando numérico</v>
          </cell>
        </row>
        <row r="587">
          <cell r="A587">
            <v>84595900</v>
          </cell>
          <cell r="B587" t="str">
            <v>48.10</v>
          </cell>
          <cell r="C587" t="str">
            <v>Outras máquinas para fresar, de console</v>
          </cell>
        </row>
        <row r="588">
          <cell r="A588">
            <v>84595900</v>
          </cell>
          <cell r="B588" t="str">
            <v>b) outras, de console</v>
          </cell>
        </row>
        <row r="589">
          <cell r="A589">
            <v>84596100</v>
          </cell>
          <cell r="B589" t="str">
            <v>48.11</v>
          </cell>
          <cell r="C589" t="str">
            <v>Outras máquinas para fresar, de comando numérico</v>
          </cell>
        </row>
        <row r="590">
          <cell r="A590">
            <v>84596100</v>
          </cell>
          <cell r="B590" t="str">
            <v>c) outras, de comando numérico</v>
          </cell>
        </row>
        <row r="591">
          <cell r="A591">
            <v>84596900</v>
          </cell>
          <cell r="B591" t="str">
            <v>48.12</v>
          </cell>
          <cell r="C591" t="str">
            <v>Outras máquinas para fresar</v>
          </cell>
        </row>
        <row r="592">
          <cell r="A592">
            <v>84596900</v>
          </cell>
          <cell r="B592" t="str">
            <v>d) outras</v>
          </cell>
        </row>
        <row r="593">
          <cell r="A593">
            <v>84597000</v>
          </cell>
          <cell r="B593" t="str">
            <v>48.13</v>
          </cell>
          <cell r="C593" t="str">
            <v>Outras máquinas para roscar interior ou exteriormente</v>
          </cell>
        </row>
        <row r="594">
          <cell r="A594">
            <v>84597000</v>
          </cell>
          <cell r="B594" t="str">
            <v>30.09 Outras máquinas para roscar</v>
          </cell>
        </row>
        <row r="595">
          <cell r="A595">
            <v>84601100</v>
          </cell>
          <cell r="B595" t="str">
            <v>49.1</v>
          </cell>
          <cell r="C595" t="str">
            <v>Máquinas para retificar superfícies planas, cujo posicionamento sobre qualquer dos eixos pode ser estabelecido com precisão de pelo menos 0,01mm, de comando numérico</v>
          </cell>
        </row>
        <row r="596">
          <cell r="A596">
            <v>84601100</v>
          </cell>
          <cell r="B596" t="str">
            <v>a) superfícies planas, de comando numérico           </v>
          </cell>
        </row>
        <row r="597">
          <cell r="A597">
            <v>84601900</v>
          </cell>
          <cell r="B597" t="str">
            <v>49.2</v>
          </cell>
          <cell r="C597" t="str">
            <v>Outras máquinas para retificar superfícies planas, cujo posicionamento sobre qualquer dos eixos pode ser estabelecido com precisão de pelo menos 0,01mm</v>
          </cell>
        </row>
        <row r="598">
          <cell r="A598">
            <v>84601900</v>
          </cell>
          <cell r="B598" t="str">
            <v>b) outras, para retificar superfícies planas</v>
          </cell>
        </row>
        <row r="599">
          <cell r="A599">
            <v>84602100</v>
          </cell>
          <cell r="B599" t="str">
            <v>49.3</v>
          </cell>
          <cell r="C599" t="str">
            <v>Outras máquinas para retificar, cujo posicionamento sobre qualquer dos eixos pode ser estabelecido com precisão de pelo menos 0,01mm, de comando numérico</v>
          </cell>
        </row>
        <row r="600">
          <cell r="A600">
            <v>84602100</v>
          </cell>
          <cell r="B600" t="str">
            <v>c) outras, de comando numérico</v>
          </cell>
        </row>
        <row r="601">
          <cell r="A601">
            <v>84602900</v>
          </cell>
          <cell r="B601" t="str">
            <v>49.4</v>
          </cell>
          <cell r="C601" t="str">
            <v>Outras máquinas para retificar, cujo posicionamento sobre qualquer dos eixos pode ser estabelecido com precisão de pelo menos 0,01mm</v>
          </cell>
        </row>
        <row r="602">
          <cell r="A602">
            <v>84602900</v>
          </cell>
          <cell r="B602" t="str">
            <v>d) outras</v>
          </cell>
        </row>
        <row r="603">
          <cell r="A603">
            <v>84603100</v>
          </cell>
          <cell r="B603" t="str">
            <v>49.5</v>
          </cell>
          <cell r="C603" t="str">
            <v>Máquinas para afiar, de comando numérico</v>
          </cell>
        </row>
        <row r="604">
          <cell r="A604">
            <v>84603100</v>
          </cell>
          <cell r="B604" t="str">
            <v>a) de comando numérico</v>
          </cell>
        </row>
        <row r="605">
          <cell r="A605">
            <v>84603900</v>
          </cell>
          <cell r="B605" t="str">
            <v>49.6</v>
          </cell>
          <cell r="C605" t="str">
            <v>Outras máquinas para afiar</v>
          </cell>
        </row>
        <row r="606">
          <cell r="A606">
            <v>84603900</v>
          </cell>
          <cell r="B606" t="str">
            <v>b) outras</v>
          </cell>
        </row>
        <row r="607">
          <cell r="A607">
            <v>84604011</v>
          </cell>
          <cell r="B607" t="str">
            <v>49.7</v>
          </cell>
          <cell r="C607" t="str">
            <v>Brunidoras de comando numérico, para cilindros de diâmetro inferior ou igual a 312mm</v>
          </cell>
        </row>
        <row r="608">
          <cell r="A608">
            <v>84604019</v>
          </cell>
          <cell r="B608" t="str">
            <v>49.8</v>
          </cell>
          <cell r="C608" t="str">
            <v>Outras brunidoras de comando numérico</v>
          </cell>
        </row>
        <row r="609">
          <cell r="A609">
            <v>84604091</v>
          </cell>
          <cell r="B609" t="str">
            <v>49.9</v>
          </cell>
          <cell r="C609" t="str">
            <v>Brunidoras para cilindros de diâmetro inferior ou igual a 312mm</v>
          </cell>
        </row>
        <row r="610">
          <cell r="A610">
            <v>84604099</v>
          </cell>
          <cell r="B610" t="str">
            <v>49.10</v>
          </cell>
          <cell r="C610" t="str">
            <v>Outras brunidoras</v>
          </cell>
        </row>
        <row r="611">
          <cell r="A611">
            <v>84609011</v>
          </cell>
          <cell r="B611" t="str">
            <v>49.11</v>
          </cell>
          <cell r="C611" t="str">
            <v>Máquinas-ferramentas, de comando numérico, de polir, com cinco ou mais cabeças e porta -peças rotativo</v>
          </cell>
        </row>
        <row r="612">
          <cell r="A612">
            <v>84609012</v>
          </cell>
          <cell r="B612" t="str">
            <v>49.12</v>
          </cell>
          <cell r="C612" t="str">
            <v>Máquinas-ferramentas, de comando numérico, de esmerilhar, com duas ou mais cabeças e porta-peças rotativo</v>
          </cell>
        </row>
        <row r="613">
          <cell r="A613">
            <v>84609019</v>
          </cell>
          <cell r="B613" t="str">
            <v>49.13</v>
          </cell>
          <cell r="C613" t="str">
            <v>Outras máquinas-ferramentas para rebarbar, afiar, amolar, retificar, brunir, polir ou realizar outras operações de acabamento em metais ou ceramais, de comando numérico</v>
          </cell>
        </row>
        <row r="614">
          <cell r="A614">
            <v>84609090</v>
          </cell>
          <cell r="B614" t="str">
            <v>49.14</v>
          </cell>
          <cell r="C614" t="str">
            <v>Outras máquinas-ferramentas para rebarbar, afiar, amolar, retificar, brunir, polir ou realizar outras operações de acabamento em metais ou ceramais</v>
          </cell>
        </row>
        <row r="615">
          <cell r="A615">
            <v>84612010</v>
          </cell>
          <cell r="B615" t="str">
            <v>50.1</v>
          </cell>
          <cell r="C615" t="str">
            <v>Plainas-limadoras e máquinas para escatelar</v>
          </cell>
        </row>
        <row r="616">
          <cell r="A616">
            <v>84612010</v>
          </cell>
          <cell r="B616" t="str">
            <v>30.18 Máquinas para escatelar ou ranhuradeiras</v>
          </cell>
        </row>
        <row r="617">
          <cell r="A617">
            <v>84612090</v>
          </cell>
          <cell r="B617" t="str">
            <v>50.2</v>
          </cell>
          <cell r="C617" t="str">
            <v>Outras plainas-limadoras e máquinas para escatelar</v>
          </cell>
        </row>
        <row r="618">
          <cell r="A618">
            <v>84612090</v>
          </cell>
          <cell r="B618" t="str">
            <v>30.17 Plainas-limadoras</v>
          </cell>
        </row>
        <row r="619">
          <cell r="A619">
            <v>84613010</v>
          </cell>
          <cell r="B619" t="str">
            <v>50.3</v>
          </cell>
          <cell r="C619" t="str">
            <v>Máquinas para brochar, de comando numérico</v>
          </cell>
        </row>
        <row r="620">
          <cell r="A620">
            <v>84613090</v>
          </cell>
          <cell r="B620" t="str">
            <v>50.4</v>
          </cell>
          <cell r="C620" t="str">
            <v>Mandriladeiras</v>
          </cell>
        </row>
        <row r="621">
          <cell r="A621">
            <v>84614010</v>
          </cell>
          <cell r="B621" t="str">
            <v>50.5</v>
          </cell>
          <cell r="C621" t="str">
            <v>Máquinas para cortar ou acabar engrenagens, de comando numérico</v>
          </cell>
        </row>
        <row r="622">
          <cell r="A622">
            <v>84614091</v>
          </cell>
          <cell r="B622" t="str">
            <v>50.6</v>
          </cell>
          <cell r="C622" t="str">
            <v>Redondeadoras de dentes</v>
          </cell>
        </row>
        <row r="623">
          <cell r="A623">
            <v>84614099</v>
          </cell>
          <cell r="B623" t="str">
            <v>50.7</v>
          </cell>
          <cell r="C623" t="str">
            <v>Outras máquinas para cortar ou acabar engrenagens</v>
          </cell>
        </row>
        <row r="624">
          <cell r="A624">
            <v>84615010</v>
          </cell>
          <cell r="B624" t="str">
            <v>50.8</v>
          </cell>
          <cell r="C624" t="str">
            <v>Máquinas para serrar ou seccionar, de fitas sem fim</v>
          </cell>
        </row>
        <row r="625">
          <cell r="A625">
            <v>84615010</v>
          </cell>
          <cell r="B625" t="str">
            <v>b) serra de fita sem fim</v>
          </cell>
        </row>
        <row r="626">
          <cell r="A626">
            <v>84615020</v>
          </cell>
          <cell r="B626" t="str">
            <v>50.9</v>
          </cell>
          <cell r="C626" t="str">
            <v>Máquinas para serrar ou seccionar, circulares</v>
          </cell>
        </row>
        <row r="627">
          <cell r="A627">
            <v>84615020</v>
          </cell>
          <cell r="B627" t="str">
            <v>a) serra circular</v>
          </cell>
        </row>
        <row r="628">
          <cell r="A628">
            <v>84615090</v>
          </cell>
          <cell r="B628" t="str">
            <v>50.10</v>
          </cell>
          <cell r="C628" t="str">
            <v>Outras máquinas para serrar ou seccionar; serra de fita, alternativa; cortadeiras</v>
          </cell>
        </row>
        <row r="629">
          <cell r="A629">
            <v>84615090</v>
          </cell>
          <cell r="B629" t="str">
            <v>c) serra de fita, alternativa</v>
          </cell>
        </row>
        <row r="630">
          <cell r="A630">
            <v>84615090</v>
          </cell>
          <cell r="B630" t="str">
            <v>d) qualquer outra serra</v>
          </cell>
        </row>
        <row r="631">
          <cell r="A631">
            <v>84615090</v>
          </cell>
          <cell r="B631" t="str">
            <v>e) cortadeiras</v>
          </cell>
        </row>
        <row r="632">
          <cell r="A632">
            <v>84619010</v>
          </cell>
          <cell r="B632" t="str">
            <v>50.11</v>
          </cell>
          <cell r="C632" t="str">
            <v>Outras máquinas-ferramentas para aplainar, de comando numérico</v>
          </cell>
        </row>
        <row r="633">
          <cell r="A633">
            <v>84619090</v>
          </cell>
          <cell r="B633" t="str">
            <v>50.12</v>
          </cell>
          <cell r="C633" t="str">
            <v>Outras máquinas-ferramentas para aplainar; desbastadeiras; filetadeiras</v>
          </cell>
        </row>
        <row r="634">
          <cell r="A634">
            <v>84621011</v>
          </cell>
          <cell r="B634" t="str">
            <v>51.1</v>
          </cell>
          <cell r="C634" t="str">
            <v>Máquinas para estampar</v>
          </cell>
        </row>
        <row r="635">
          <cell r="A635">
            <v>84621019</v>
          </cell>
          <cell r="B635" t="str">
            <v>51.2</v>
          </cell>
          <cell r="C635" t="str">
            <v>Outras máquinas (incluídas as prensas) para forjar ou estampar, martelos, martelos-pilões e martinetes, de comando numérico</v>
          </cell>
        </row>
        <row r="636">
          <cell r="A636">
            <v>84621090</v>
          </cell>
          <cell r="B636" t="str">
            <v>51.3</v>
          </cell>
          <cell r="C636" t="str">
            <v>Outras máquinas (incluídas as prensas) para forjar ou estampar, martelos, martelos-pilões e martinetes</v>
          </cell>
        </row>
        <row r="637">
          <cell r="A637">
            <v>84622100</v>
          </cell>
          <cell r="B637" t="str">
            <v>51.4</v>
          </cell>
          <cell r="C637" t="str">
            <v>Máquinas (incluídas as prensas) para enrolar, arquear, dobrar, endireitar ou aplanar, de comando numérico</v>
          </cell>
        </row>
        <row r="638">
          <cell r="A638">
            <v>84622100</v>
          </cell>
          <cell r="B638" t="str">
            <v>a) de comando numérico</v>
          </cell>
        </row>
        <row r="639">
          <cell r="A639">
            <v>84622900</v>
          </cell>
          <cell r="B639" t="str">
            <v>51.5</v>
          </cell>
          <cell r="C639" t="str">
            <v>Outras máquinas (incluídas as prensas) para enrolar, arquear, dobrar, endireitar ou aplanar</v>
          </cell>
        </row>
        <row r="640">
          <cell r="A640">
            <v>84622900</v>
          </cell>
          <cell r="B640" t="str">
            <v>b) outras</v>
          </cell>
        </row>
        <row r="641">
          <cell r="A641">
            <v>84623100</v>
          </cell>
          <cell r="B641" t="str">
            <v>51.6</v>
          </cell>
          <cell r="C641" t="str">
            <v>Máquinas (incluídas as prensas) para cisalhar, exceto as máquinas combinadas de puncionar e cisalhar, de comando numérico</v>
          </cell>
        </row>
        <row r="642">
          <cell r="A642">
            <v>84623100</v>
          </cell>
          <cell r="B642" t="str">
            <v>a) de comando numérico</v>
          </cell>
        </row>
        <row r="643">
          <cell r="A643">
            <v>84623910</v>
          </cell>
          <cell r="B643" t="str">
            <v>51.7</v>
          </cell>
          <cell r="C643" t="str">
            <v>Máquinas (incluídas as prensas) para cisalhar, exceto as máquinas combinadas de puncionar e cisalhar, tipo guilhotina</v>
          </cell>
        </row>
        <row r="644">
          <cell r="A644">
            <v>84623990</v>
          </cell>
          <cell r="B644" t="str">
            <v>51.8</v>
          </cell>
          <cell r="C644" t="str">
            <v>Outras máquinas (incluídas as prensas) para cisalhar, exceto as máquinas combinadas de puncionar e cisalhar</v>
          </cell>
        </row>
        <row r="645">
          <cell r="A645">
            <v>84624100</v>
          </cell>
          <cell r="B645" t="str">
            <v>51.9</v>
          </cell>
          <cell r="C645" t="str">
            <v>Máquinas (incluídas as prensas) para puncionar ou para chanfrar, incluídas as máquinas combinadas de puncionar e cisalhar, de comando numérico</v>
          </cell>
        </row>
        <row r="646">
          <cell r="A646">
            <v>84624100</v>
          </cell>
          <cell r="B646" t="str">
            <v>a) de comando numérico</v>
          </cell>
        </row>
        <row r="647">
          <cell r="A647">
            <v>84624900</v>
          </cell>
          <cell r="B647" t="str">
            <v>51.10</v>
          </cell>
          <cell r="C647" t="str">
            <v>Outras máquinas (incluídas as prensas) para puncionar ou para chanfrar, incluídas as máquinas combinadas de puncionar e cisalhar</v>
          </cell>
        </row>
        <row r="648">
          <cell r="A648">
            <v>84624900</v>
          </cell>
          <cell r="B648" t="str">
            <v>b) outras</v>
          </cell>
        </row>
        <row r="649">
          <cell r="A649">
            <v>84629111</v>
          </cell>
          <cell r="B649" t="str">
            <v>51.11</v>
          </cell>
          <cell r="C649" t="str">
            <v>Prensas hidráulicas de capacidade igual ou inferior a 35.000kN, para moldagem de pós metálicos por sinterização</v>
          </cell>
        </row>
        <row r="650">
          <cell r="A650">
            <v>84629119</v>
          </cell>
          <cell r="B650" t="str">
            <v>51.13</v>
          </cell>
          <cell r="C650" t="str">
            <v>Outras prensas hidráulicas de capacidade igual ou inferior a 35.000kN</v>
          </cell>
        </row>
        <row r="651">
          <cell r="A651">
            <v>84629191</v>
          </cell>
          <cell r="B651" t="str">
            <v>51.12</v>
          </cell>
          <cell r="C651" t="str">
            <v>Outras prensas hidráulicas, para moldagem de pós metálicos por sinterização</v>
          </cell>
        </row>
        <row r="652">
          <cell r="A652">
            <v>84629199</v>
          </cell>
          <cell r="B652" t="str">
            <v>51.14</v>
          </cell>
          <cell r="C652" t="str">
            <v>Outras prensas hidráulicas</v>
          </cell>
        </row>
        <row r="653">
          <cell r="A653">
            <v>84629910</v>
          </cell>
          <cell r="B653" t="str">
            <v>51.15</v>
          </cell>
          <cell r="C653" t="str">
            <v>Prensas para moldagem de pós metálicos por sinterização</v>
          </cell>
        </row>
        <row r="654">
          <cell r="A654">
            <v>84629910</v>
          </cell>
          <cell r="B654" t="str">
            <v>c) para moldagem de pós metálicos por sinterização</v>
          </cell>
        </row>
        <row r="655">
          <cell r="A655">
            <v>84629920</v>
          </cell>
          <cell r="B655" t="str">
            <v>51.16</v>
          </cell>
          <cell r="C655" t="str">
            <v>Prensas para extrusão</v>
          </cell>
        </row>
        <row r="656">
          <cell r="A656">
            <v>84629920</v>
          </cell>
          <cell r="B656" t="str">
            <v>30.31 Máquinas extrusoras</v>
          </cell>
        </row>
        <row r="657">
          <cell r="A657">
            <v>84629990</v>
          </cell>
          <cell r="B657" t="str">
            <v>51.17</v>
          </cell>
          <cell r="C657" t="str">
            <v>Outras prensas</v>
          </cell>
        </row>
        <row r="658">
          <cell r="A658">
            <v>84629990</v>
          </cell>
          <cell r="B658" t="str">
            <v>30.32 Outros</v>
          </cell>
        </row>
        <row r="659">
          <cell r="A659">
            <v>84631010</v>
          </cell>
          <cell r="B659" t="str">
            <v>52.1</v>
          </cell>
          <cell r="C659" t="str">
            <v>Bancas para estirar tubos</v>
          </cell>
        </row>
        <row r="660">
          <cell r="A660">
            <v>84631020</v>
          </cell>
          <cell r="B660" t="str">
            <v>b) para estirar tubos</v>
          </cell>
        </row>
        <row r="661">
          <cell r="A661">
            <v>84631090</v>
          </cell>
          <cell r="B661" t="str">
            <v>52.2</v>
          </cell>
          <cell r="C661" t="str">
            <v>Outras bancas para estirar barras, perfis, fios ou semelhantes</v>
          </cell>
        </row>
        <row r="662">
          <cell r="A662">
            <v>84631090</v>
          </cell>
          <cell r="B662" t="str">
            <v>a) para estirar fios</v>
          </cell>
        </row>
        <row r="663">
          <cell r="A663">
            <v>84631090</v>
          </cell>
          <cell r="B663" t="str">
            <v>c) outras              </v>
          </cell>
        </row>
        <row r="664">
          <cell r="A664">
            <v>84632010</v>
          </cell>
          <cell r="B664" t="str">
            <v>52.3</v>
          </cell>
          <cell r="C664" t="str">
            <v>Máquinas para fazer roscas internas ou externas por laminagem, de comando hidráulico</v>
          </cell>
        </row>
        <row r="665">
          <cell r="A665">
            <v>84632091</v>
          </cell>
          <cell r="B665" t="str">
            <v>52.4</v>
          </cell>
          <cell r="C665" t="str">
            <v>Máquinas para fazer roscas internas ou externas por laminagem de pente plano, com capacidade de produção superior ou igual a 160 unidades por minuto, de diâmetro de rosca compreendido entre 3mm e 10mm</v>
          </cell>
        </row>
        <row r="666">
          <cell r="A666">
            <v>84632099</v>
          </cell>
          <cell r="B666" t="str">
            <v>52.5</v>
          </cell>
          <cell r="C666" t="str">
            <v>Outras máquinas para fazer roscas internas ou externas por laminagem</v>
          </cell>
        </row>
        <row r="667">
          <cell r="A667">
            <v>84633000</v>
          </cell>
          <cell r="B667" t="str">
            <v>52.6</v>
          </cell>
          <cell r="C667" t="str">
            <v>Máquinas para trabalhar arames e fios de metal</v>
          </cell>
        </row>
        <row r="668">
          <cell r="A668">
            <v>84633000</v>
          </cell>
          <cell r="B668" t="str">
            <v>30.35 Máquinas para trabalhar arames e fios de metal</v>
          </cell>
        </row>
        <row r="669">
          <cell r="A669">
            <v>84639010</v>
          </cell>
          <cell r="B669" t="str">
            <v>52.7</v>
          </cell>
          <cell r="C669" t="str">
            <v>Outras máquinas-ferramentas para trabalhar metais ou ceramais, de comando numérico</v>
          </cell>
        </row>
        <row r="670">
          <cell r="A670">
            <v>84639090</v>
          </cell>
          <cell r="B670" t="str">
            <v>52.8</v>
          </cell>
          <cell r="C670" t="str">
            <v>Outras máquinas-ferramentas para trabalhar metais ou ceramais</v>
          </cell>
        </row>
        <row r="671">
          <cell r="A671">
            <v>84639090</v>
          </cell>
          <cell r="B671" t="str">
            <v>30.36 Trefiladeiras manuais</v>
          </cell>
        </row>
        <row r="672">
          <cell r="A672">
            <v>84641000</v>
          </cell>
          <cell r="B672" t="str">
            <v>53.1</v>
          </cell>
          <cell r="C672" t="str">
            <v>Máquinas para serrar</v>
          </cell>
        </row>
        <row r="673">
          <cell r="A673">
            <v>84641000</v>
          </cell>
          <cell r="B673" t="str">
            <v>a) para trabalhar produtos cerâmicos</v>
          </cell>
        </row>
        <row r="674">
          <cell r="A674">
            <v>84641000</v>
          </cell>
          <cell r="B674" t="str">
            <v>b) para trabalhar vidro a frio</v>
          </cell>
        </row>
        <row r="675">
          <cell r="A675">
            <v>84641000</v>
          </cell>
          <cell r="B675" t="str">
            <v>c) outras              </v>
          </cell>
        </row>
        <row r="676">
          <cell r="A676">
            <v>84642010</v>
          </cell>
          <cell r="B676" t="str">
            <v>53.2</v>
          </cell>
          <cell r="C676" t="str">
            <v>Máquinas para esmerilar ou polir, para vidro</v>
          </cell>
        </row>
        <row r="677">
          <cell r="A677">
            <v>84642010</v>
          </cell>
          <cell r="B677" t="str">
            <v>b) para trabalhar vidro a frio</v>
          </cell>
        </row>
        <row r="678">
          <cell r="A678">
            <v>84642021</v>
          </cell>
          <cell r="B678" t="str">
            <v>53.3</v>
          </cell>
          <cell r="C678" t="str">
            <v>Máquinas de polir placas, para pavimentação ou revestimento, com oito ou mais cabeças, para cerâmica</v>
          </cell>
        </row>
        <row r="679">
          <cell r="A679">
            <v>84642029</v>
          </cell>
          <cell r="B679" t="str">
            <v>53.4</v>
          </cell>
          <cell r="C679" t="str">
            <v>Outras máquinas para esmerilar ou polir, para cerâmica</v>
          </cell>
        </row>
        <row r="680">
          <cell r="A680">
            <v>84642090</v>
          </cell>
          <cell r="B680" t="str">
            <v>53.5</v>
          </cell>
          <cell r="C680" t="str">
            <v>Outras máquinas para esmerilar ou polir</v>
          </cell>
        </row>
        <row r="681">
          <cell r="A681">
            <v>84642090</v>
          </cell>
          <cell r="B681" t="str">
            <v>c) outras              </v>
          </cell>
        </row>
        <row r="682">
          <cell r="A682">
            <v>84649011</v>
          </cell>
          <cell r="B682" t="str">
            <v>53.6</v>
          </cell>
          <cell r="C682" t="str">
            <v>Máquinas-ferramentas para o trabalho a frio do vidro, de comando numérico, para retificar, fresar e perfurar</v>
          </cell>
        </row>
        <row r="683">
          <cell r="A683">
            <v>84649019</v>
          </cell>
          <cell r="B683" t="str">
            <v>53.7</v>
          </cell>
          <cell r="C683" t="str">
            <v>Outras máquinas-ferramentas para o trabalho a frio do vidro</v>
          </cell>
        </row>
        <row r="684">
          <cell r="A684">
            <v>84649090</v>
          </cell>
          <cell r="B684" t="str">
            <v>53.8</v>
          </cell>
          <cell r="C684" t="str">
            <v>Outras máquinas-ferramentas para trabalhar pedra, produtos cerâmicos, concreto, fibrocimento ou matérias minerais semelhantes</v>
          </cell>
        </row>
        <row r="685">
          <cell r="A685">
            <v>84649090</v>
          </cell>
          <cell r="B685" t="str">
            <v>a) para trabalhar produtos cerâmicos</v>
          </cell>
        </row>
        <row r="686">
          <cell r="A686">
            <v>84649090</v>
          </cell>
          <cell r="B686" t="str">
            <v>c) outras              </v>
          </cell>
        </row>
        <row r="687">
          <cell r="A687">
            <v>84651000</v>
          </cell>
          <cell r="B687" t="str">
            <v>54.1</v>
          </cell>
          <cell r="C687" t="str">
            <v>Máquinas-ferramentas capazes de efetuar diferentes tipos de operações sem troca de ferramentas; plaina combinada (desengrossadeira-desempenadeira)</v>
          </cell>
        </row>
        <row r="688">
          <cell r="A688">
            <v>84651000</v>
          </cell>
          <cell r="B688" t="str">
            <v>a) plaina combinada (desengrossadeira-desempenadeira)</v>
          </cell>
        </row>
        <row r="689">
          <cell r="A689">
            <v>84651000</v>
          </cell>
          <cell r="B689" t="str">
            <v>b) outras</v>
          </cell>
        </row>
        <row r="690">
          <cell r="A690">
            <v>84659110</v>
          </cell>
          <cell r="B690" t="str">
            <v>54.2</v>
          </cell>
          <cell r="C690" t="str">
            <v>Máquinas de serrar de fita sem fim</v>
          </cell>
        </row>
        <row r="691">
          <cell r="A691">
            <v>84659110</v>
          </cell>
          <cell r="B691" t="str">
            <v>b) de fita, para madeira</v>
          </cell>
        </row>
        <row r="692">
          <cell r="A692">
            <v>84659120</v>
          </cell>
          <cell r="B692" t="str">
            <v>54.3</v>
          </cell>
          <cell r="C692" t="str">
            <v>Máquinas de serrar circulares</v>
          </cell>
        </row>
        <row r="693">
          <cell r="A693">
            <v>84659120</v>
          </cell>
          <cell r="B693" t="str">
            <v>a) circular, para madeira</v>
          </cell>
        </row>
        <row r="694">
          <cell r="A694">
            <v>84659190</v>
          </cell>
          <cell r="B694" t="str">
            <v>54.4</v>
          </cell>
          <cell r="C694" t="str">
            <v>Outras máquinas de serrar; serra de desdobro e serras de folhas múltiplas</v>
          </cell>
        </row>
        <row r="695">
          <cell r="A695">
            <v>84659190</v>
          </cell>
          <cell r="B695" t="str">
            <v>c) serra de desdobro e serras de folhas múltiplas</v>
          </cell>
        </row>
        <row r="696">
          <cell r="A696">
            <v>84659190</v>
          </cell>
          <cell r="B696" t="str">
            <v>d) outras</v>
          </cell>
        </row>
        <row r="697">
          <cell r="A697">
            <v>84659211</v>
          </cell>
          <cell r="B697" t="str">
            <v>54.5</v>
          </cell>
          <cell r="C697" t="str">
            <v>Fresadoras</v>
          </cell>
        </row>
        <row r="698">
          <cell r="A698">
            <v>84659219</v>
          </cell>
          <cell r="B698" t="str">
            <v>54.6</v>
          </cell>
          <cell r="C698" t="str">
            <v>Outras máquinas para desbastar ou aplainar; máquinas para fresar ou moldurar, de comando numérico</v>
          </cell>
        </row>
        <row r="699">
          <cell r="A699">
            <v>84659290</v>
          </cell>
          <cell r="B699" t="str">
            <v>54.7</v>
          </cell>
          <cell r="C699" t="str">
            <v>Outras máquinas para desbastar ou aplainar; máquinas para fresar ou moldurar; respigadeiras, molduradeiras e talhadeiras; plaina de 3 ou 4 faces; tupias</v>
          </cell>
        </row>
        <row r="700">
          <cell r="A700">
            <v>84659310</v>
          </cell>
          <cell r="B700" t="str">
            <v>54.8</v>
          </cell>
          <cell r="C700" t="str">
            <v>Lixadeiras</v>
          </cell>
        </row>
        <row r="701">
          <cell r="A701">
            <v>84659310</v>
          </cell>
          <cell r="B701" t="str">
            <v>a) lixadeiras</v>
          </cell>
        </row>
        <row r="702">
          <cell r="A702">
            <v>84659390</v>
          </cell>
          <cell r="B702" t="str">
            <v>54.9</v>
          </cell>
          <cell r="C702" t="str">
            <v>Outras máquinas para esmerilar, lixar ou polir</v>
          </cell>
        </row>
        <row r="703">
          <cell r="A703">
            <v>84659390</v>
          </cell>
          <cell r="B703" t="str">
            <v>b) outras</v>
          </cell>
        </row>
        <row r="704">
          <cell r="A704">
            <v>84659400</v>
          </cell>
          <cell r="B704" t="str">
            <v>54.10</v>
          </cell>
          <cell r="C704" t="str">
            <v>Máquinas para arquear ou para reunir; prensas para produção de madeira compensada ou placada, com placas aquecidas</v>
          </cell>
        </row>
        <row r="705">
          <cell r="A705">
            <v>84659400</v>
          </cell>
          <cell r="B705" t="str">
            <v>a) prensas para produção de madeira compensada ou placada, com placas aquecidas</v>
          </cell>
        </row>
        <row r="706">
          <cell r="A706">
            <v>84659400</v>
          </cell>
          <cell r="B706" t="str">
            <v>b) outras</v>
          </cell>
        </row>
        <row r="707">
          <cell r="A707">
            <v>84659511</v>
          </cell>
          <cell r="B707" t="str">
            <v>54.11</v>
          </cell>
          <cell r="C707" t="str">
            <v>Máquinas para furar, de comando numérico</v>
          </cell>
        </row>
        <row r="708">
          <cell r="A708">
            <v>84659512</v>
          </cell>
          <cell r="B708" t="str">
            <v>54.12</v>
          </cell>
          <cell r="C708" t="str">
            <v>Máquinas para escatelar, de comando numérico</v>
          </cell>
        </row>
        <row r="709">
          <cell r="A709">
            <v>84659591</v>
          </cell>
          <cell r="B709" t="str">
            <v>54.13</v>
          </cell>
          <cell r="C709" t="str">
            <v>Outras máquinas para furar</v>
          </cell>
        </row>
        <row r="710">
          <cell r="A710">
            <v>84659592</v>
          </cell>
          <cell r="B710" t="str">
            <v>54.14</v>
          </cell>
          <cell r="C710" t="str">
            <v>Outras máquinas para escatelar</v>
          </cell>
        </row>
        <row r="711">
          <cell r="A711">
            <v>84659600</v>
          </cell>
          <cell r="B711" t="str">
            <v>54.15</v>
          </cell>
          <cell r="C711" t="str">
            <v>Máquinas para fender, seccionar ou desenrolar</v>
          </cell>
        </row>
        <row r="712">
          <cell r="A712">
            <v>84659600</v>
          </cell>
          <cell r="B712" t="str">
            <v>a) máquinas para desenrolar madeira</v>
          </cell>
        </row>
        <row r="713">
          <cell r="A713">
            <v>84659600</v>
          </cell>
          <cell r="B713" t="str">
            <v>b) outras</v>
          </cell>
        </row>
        <row r="714">
          <cell r="A714">
            <v>84659900</v>
          </cell>
          <cell r="B714" t="str">
            <v>54.16</v>
          </cell>
          <cell r="C714" t="str">
            <v>Outras máquinas para descascar madeira; máquinas para fabricação de lã ou palha de madeira; torno tipicamente copiador; qualquer outro torno; máquinas para copiar ou reproduzir; moinhos para fabricação de farinha de madeira; máquinas para fabricação de botões de madeira</v>
          </cell>
        </row>
        <row r="715">
          <cell r="A715">
            <v>84659900</v>
          </cell>
          <cell r="B715" t="str">
            <v>a) máquinas para descascar madeira</v>
          </cell>
        </row>
        <row r="716">
          <cell r="A716">
            <v>84659900</v>
          </cell>
          <cell r="B716" t="str">
            <v>b) máquinas para fabricação de lã ou palha de madeira</v>
          </cell>
        </row>
        <row r="717">
          <cell r="A717">
            <v>84659900</v>
          </cell>
          <cell r="B717" t="str">
            <v>c) Torno tipicamente copiador</v>
          </cell>
        </row>
        <row r="718">
          <cell r="A718">
            <v>84659900</v>
          </cell>
          <cell r="B718" t="str">
            <v>d) qualquer outro torno</v>
          </cell>
        </row>
        <row r="719">
          <cell r="A719">
            <v>84659900</v>
          </cell>
          <cell r="B719" t="str">
            <v>e) máquinas para copiar ou reproduzir</v>
          </cell>
        </row>
        <row r="720">
          <cell r="A720">
            <v>84659900</v>
          </cell>
          <cell r="B720" t="str">
            <v>f) moinhos para fabricação de farinha de madeira</v>
          </cell>
        </row>
        <row r="721">
          <cell r="A721">
            <v>84659900</v>
          </cell>
          <cell r="B721" t="str">
            <v>g) máquinas para fabricação de botões de madeira</v>
          </cell>
        </row>
        <row r="722">
          <cell r="A722">
            <v>84659900</v>
          </cell>
          <cell r="B722" t="str">
            <v>h) outros</v>
          </cell>
        </row>
        <row r="723">
          <cell r="A723">
            <v>84662010</v>
          </cell>
          <cell r="B723" t="str">
            <v>55.1</v>
          </cell>
          <cell r="C723" t="str">
            <v>Porta-peças, para tornos</v>
          </cell>
        </row>
        <row r="724">
          <cell r="A724">
            <v>84662010</v>
          </cell>
          <cell r="B724" t="str">
            <v>55.1</v>
          </cell>
          <cell r="C724" t="str">
            <v>Porta-peças, para tornos</v>
          </cell>
        </row>
        <row r="725">
          <cell r="A725">
            <v>84662010</v>
          </cell>
          <cell r="B725" t="str">
            <v>b.11) porta-peças para tornos</v>
          </cell>
        </row>
        <row r="726">
          <cell r="A726">
            <v>84663000</v>
          </cell>
          <cell r="B726" t="str">
            <v>55.2</v>
          </cell>
          <cell r="C726" t="str">
            <v>Dispositivos divisores e outros dispositivos especiais, para máquinas-ferramentas</v>
          </cell>
        </row>
        <row r="727">
          <cell r="A727">
            <v>84663000</v>
          </cell>
          <cell r="B727" t="str">
            <v>55.2</v>
          </cell>
          <cell r="C727" t="str">
            <v>Dispositivos divisores e outros dispositivos especiais, para máquinas-ferramentas</v>
          </cell>
        </row>
        <row r="728">
          <cell r="A728">
            <v>84663000</v>
          </cell>
          <cell r="B728" t="str">
            <v>33.01 Dispositivos copiadores</v>
          </cell>
        </row>
        <row r="729">
          <cell r="A729">
            <v>84663000</v>
          </cell>
          <cell r="B729" t="str">
            <v>33.02 Divisores de retificação</v>
          </cell>
        </row>
        <row r="730">
          <cell r="A730">
            <v>84669100</v>
          </cell>
          <cell r="B730" t="str">
            <v>55.3</v>
          </cell>
          <cell r="C730" t="str">
            <v>Outros acessórios, partes para máquinas da posição 84.64</v>
          </cell>
        </row>
        <row r="731">
          <cell r="A731">
            <v>84669100</v>
          </cell>
          <cell r="B731" t="str">
            <v>55.3</v>
          </cell>
          <cell r="C731" t="str">
            <v>Dispositivos divisores e especiais para máquinas da posição 84.64</v>
          </cell>
        </row>
        <row r="732">
          <cell r="A732">
            <v>84669100</v>
          </cell>
          <cell r="B732" t="str">
            <v>a.1) de máquinas para trabalhar produtos cerâmicos</v>
          </cell>
        </row>
        <row r="733">
          <cell r="A733">
            <v>84669100</v>
          </cell>
          <cell r="B733" t="str">
            <v>a.2) de máquinas para trabalhar concreto</v>
          </cell>
        </row>
        <row r="734">
          <cell r="A734">
            <v>84669100</v>
          </cell>
          <cell r="B734" t="str">
            <v>a.3) de máquinas para o trabalho a frio de vidro</v>
          </cell>
        </row>
        <row r="735">
          <cell r="A735">
            <v>84669100</v>
          </cell>
          <cell r="B735" t="str">
            <v>a.4) outros</v>
          </cell>
        </row>
        <row r="736">
          <cell r="A736">
            <v>84669200</v>
          </cell>
          <cell r="B736" t="str">
            <v>55.4</v>
          </cell>
          <cell r="C736" t="str">
            <v>Outros acessórios e partes Para máquinas da posição 84.65</v>
          </cell>
        </row>
        <row r="737">
          <cell r="A737">
            <v>84669200</v>
          </cell>
          <cell r="B737" t="str">
            <v>55.4</v>
          </cell>
          <cell r="C737" t="str">
            <v>Para máquinas da posição 84.65</v>
          </cell>
        </row>
        <row r="738">
          <cell r="A738">
            <v>84669200</v>
          </cell>
          <cell r="B738" t="str">
            <v>b.1) de máquinas-ferramentas capazes de efetuar diferentes tipos de operações sem troca de ferramentas</v>
          </cell>
        </row>
        <row r="739">
          <cell r="A739">
            <v>84669200</v>
          </cell>
          <cell r="B739" t="str">
            <v>b.2) de máquinas para serrar</v>
          </cell>
        </row>
        <row r="740">
          <cell r="A740">
            <v>84669200</v>
          </cell>
          <cell r="B740" t="str">
            <v>b.3) de plaina desempenadeira</v>
          </cell>
        </row>
        <row r="741">
          <cell r="A741">
            <v>84669200</v>
          </cell>
          <cell r="B741" t="str">
            <v>b.4) de outras plainas</v>
          </cell>
        </row>
        <row r="742">
          <cell r="A742">
            <v>84669200</v>
          </cell>
          <cell r="B742" t="str">
            <v>b.5) de tupias</v>
          </cell>
        </row>
        <row r="743">
          <cell r="A743">
            <v>84669200</v>
          </cell>
          <cell r="B743" t="str">
            <v>b.6) de respigadeiras, molduradeiras e talhadeiras</v>
          </cell>
        </row>
        <row r="744">
          <cell r="A744">
            <v>84669200</v>
          </cell>
          <cell r="B744" t="str">
            <v>b.7) de máquinas para furar</v>
          </cell>
        </row>
        <row r="745">
          <cell r="A745">
            <v>84669200</v>
          </cell>
          <cell r="B745" t="str">
            <v>b.8) de máquinas para desenrolar madeira</v>
          </cell>
        </row>
        <row r="746">
          <cell r="A746">
            <v>84669200</v>
          </cell>
          <cell r="B746" t="str">
            <v>b.9) de máquinas para descascar madeira</v>
          </cell>
        </row>
        <row r="747">
          <cell r="A747">
            <v>84669200</v>
          </cell>
          <cell r="B747" t="str">
            <v>b.10) de máquinas para fabricação de lã ou de palha de madeira</v>
          </cell>
        </row>
        <row r="748">
          <cell r="A748">
            <v>84669200</v>
          </cell>
          <cell r="B748" t="str">
            <v>b.12) de máquinas para copiar ou reproduzir            </v>
          </cell>
        </row>
        <row r="749">
          <cell r="A749">
            <v>84669200</v>
          </cell>
          <cell r="B749" t="str">
            <v>b.13) de tornos</v>
          </cell>
        </row>
        <row r="750">
          <cell r="A750">
            <v>84669319</v>
          </cell>
          <cell r="B750" t="str">
            <v>55.5</v>
          </cell>
          <cell r="C750" t="str">
            <v>Outros acessórios e partes para máquinas para usinagem de metais ou carbonetos metálicos da posição 84.56</v>
          </cell>
        </row>
        <row r="751">
          <cell r="A751">
            <v>84669319</v>
          </cell>
          <cell r="B751" t="str">
            <v>55.5</v>
          </cell>
          <cell r="C751" t="str">
            <v>Dispositivos divisores e especiais para máquinas para usinagem de metais ou carbonetos metálicos da posição 84.56</v>
          </cell>
        </row>
        <row r="752">
          <cell r="A752">
            <v>84669319</v>
          </cell>
          <cell r="B752" t="str">
            <v>c) de máquinas para usinagem de metais ou carbonetos metálicos da posição 8456 da NBM</v>
          </cell>
        </row>
        <row r="753">
          <cell r="A753">
            <v>84669320</v>
          </cell>
          <cell r="B753" t="str">
            <v>55.6</v>
          </cell>
          <cell r="C753" t="str">
            <v>Outros acessórios e partes  para máquinas da posição 84.57</v>
          </cell>
        </row>
        <row r="754">
          <cell r="A754">
            <v>84669320</v>
          </cell>
          <cell r="B754" t="str">
            <v>55.6</v>
          </cell>
          <cell r="C754" t="str">
            <v>Dispositivos divisores e especiais para máquinas da posição 84.57</v>
          </cell>
        </row>
        <row r="755">
          <cell r="A755">
            <v>84669320</v>
          </cell>
          <cell r="B755" t="str">
            <v>d) para máquinas da posição 8457 da NBM</v>
          </cell>
        </row>
        <row r="756">
          <cell r="A756">
            <v>84669330</v>
          </cell>
          <cell r="B756" t="str">
            <v>55.7</v>
          </cell>
          <cell r="C756" t="str">
            <v>Outros acessórios e partes  para máquinas da posição 84.58</v>
          </cell>
        </row>
        <row r="757">
          <cell r="A757">
            <v>84669330</v>
          </cell>
          <cell r="B757" t="str">
            <v>55.7</v>
          </cell>
          <cell r="C757" t="str">
            <v>Dispositivos divisores e especiais para máquinas da posição 84.58</v>
          </cell>
        </row>
        <row r="758">
          <cell r="A758">
            <v>84669330</v>
          </cell>
          <cell r="B758" t="str">
            <v>e) para máquinas da posição 8458 da NBM</v>
          </cell>
        </row>
        <row r="759">
          <cell r="A759">
            <v>84669340</v>
          </cell>
          <cell r="B759" t="str">
            <v>55.8</v>
          </cell>
          <cell r="C759" t="str">
            <v>Outros acessórios e partes  para máquinas da posição 84.59</v>
          </cell>
        </row>
        <row r="760">
          <cell r="A760">
            <v>84669340</v>
          </cell>
          <cell r="B760" t="str">
            <v>55.8</v>
          </cell>
          <cell r="C760" t="str">
            <v>Dispositivos divisores e especiais para máquinas da posição 84.59</v>
          </cell>
        </row>
        <row r="761">
          <cell r="A761">
            <v>84669340</v>
          </cell>
          <cell r="B761" t="str">
            <v>f) para máquinas da posição 8459 da NBM</v>
          </cell>
        </row>
        <row r="762">
          <cell r="A762">
            <v>84669350</v>
          </cell>
          <cell r="B762" t="str">
            <v>55.9</v>
          </cell>
          <cell r="C762" t="str">
            <v>Outros acessórios e partes  para máquinas da posição 84.60</v>
          </cell>
        </row>
        <row r="763">
          <cell r="A763">
            <v>84669350</v>
          </cell>
          <cell r="B763" t="str">
            <v>55.9</v>
          </cell>
          <cell r="C763" t="str">
            <v>Dispositivos divisores e especiais para máquinas da posição 84.60</v>
          </cell>
        </row>
        <row r="764">
          <cell r="A764">
            <v>84669350</v>
          </cell>
          <cell r="B764" t="str">
            <v>g) para máquinas da posição 8460 da NBM</v>
          </cell>
        </row>
        <row r="765">
          <cell r="A765">
            <v>84669360</v>
          </cell>
          <cell r="B765" t="str">
            <v>55.10</v>
          </cell>
          <cell r="C765" t="str">
            <v>Outros acessórios e partes  para máquinas da posição 84.61</v>
          </cell>
        </row>
        <row r="766">
          <cell r="A766">
            <v>84669360</v>
          </cell>
          <cell r="B766" t="str">
            <v>55.10</v>
          </cell>
          <cell r="C766" t="str">
            <v>Dispositivos divisores e especiais para máquinas da posição 84.61</v>
          </cell>
        </row>
        <row r="767">
          <cell r="A767">
            <v>84669360</v>
          </cell>
          <cell r="B767" t="str">
            <v>h) para máquinas da posição 8461 da NBM</v>
          </cell>
        </row>
        <row r="768">
          <cell r="A768">
            <v>84669410</v>
          </cell>
          <cell r="B768" t="str">
            <v>55.11</v>
          </cell>
          <cell r="C768" t="str">
            <v>Outros acessórios e partes  para máquinas da posição 8462.10</v>
          </cell>
        </row>
        <row r="769">
          <cell r="A769">
            <v>84669410</v>
          </cell>
          <cell r="B769" t="str">
            <v>55.11</v>
          </cell>
          <cell r="C769" t="str">
            <v>Dispositivos divisores e especiais para máquinas da posição 8462.10</v>
          </cell>
        </row>
        <row r="770">
          <cell r="A770">
            <v>84669410</v>
          </cell>
          <cell r="B770" t="str">
            <v>i.1) de máquinas (incluídas as prensas) para forjar ou estampar martelos, martelos-pilões e martinetes</v>
          </cell>
        </row>
        <row r="771">
          <cell r="A771">
            <v>84669420</v>
          </cell>
          <cell r="B771" t="str">
            <v>55.12</v>
          </cell>
          <cell r="C771" t="str">
            <v>Outros acessórios e partes  para das subposições 8462.21 ou 8462.29</v>
          </cell>
        </row>
        <row r="772">
          <cell r="A772">
            <v>84669420</v>
          </cell>
          <cell r="B772" t="str">
            <v>55.12</v>
          </cell>
          <cell r="C772" t="str">
            <v>Dispositivos divisores e especiais para das subposições 8462.21 ou 8462.29</v>
          </cell>
        </row>
        <row r="773">
          <cell r="A773">
            <v>84669420</v>
          </cell>
          <cell r="B773" t="str">
            <v>i.2) de máquinas (incluídas as prensas) para enrolar, arquear, dobrar ou endireitar</v>
          </cell>
        </row>
        <row r="774">
          <cell r="A774">
            <v>84669430</v>
          </cell>
          <cell r="B774" t="str">
            <v>55.13</v>
          </cell>
          <cell r="C774" t="str">
            <v>Outros acessórios e partes  para prensas para extrusão</v>
          </cell>
        </row>
        <row r="775">
          <cell r="A775">
            <v>84669430</v>
          </cell>
          <cell r="B775" t="str">
            <v>55.13</v>
          </cell>
          <cell r="C775" t="str">
            <v>Dispositivos divisores e especiais para prensas para extrusão</v>
          </cell>
        </row>
        <row r="776">
          <cell r="A776">
            <v>84669430</v>
          </cell>
          <cell r="B776" t="str">
            <v>i.3) de máquinas extrusoras</v>
          </cell>
        </row>
        <row r="777">
          <cell r="A777">
            <v>84669490</v>
          </cell>
          <cell r="B777" t="str">
            <v>55.14</v>
          </cell>
          <cell r="C777" t="str">
            <v>Outros acessórios e partes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8">
          <cell r="A778">
            <v>84669490</v>
          </cell>
          <cell r="B778" t="str">
            <v>55.14</v>
          </cell>
          <cell r="C778" t="str">
            <v>Dispositivos divisores e especiais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9">
          <cell r="A779">
            <v>84669490</v>
          </cell>
          <cell r="B779" t="str">
            <v>i.4) de máquinas para estirar fios</v>
          </cell>
        </row>
        <row r="780">
          <cell r="A780">
            <v>84669490</v>
          </cell>
          <cell r="B780" t="str">
            <v>i.5) de máquinas para estirar tubos             </v>
          </cell>
        </row>
        <row r="781">
          <cell r="A781">
            <v>84669490</v>
          </cell>
          <cell r="B781" t="str">
            <v>i.6) de máquinas (incluídas as prensas) para cisalhar, exceto as máquinas combinadas de puncionar e cisalhar</v>
          </cell>
        </row>
        <row r="782">
          <cell r="A782">
            <v>84669490</v>
          </cell>
          <cell r="B782" t="str">
            <v>i.7) de máquinas (incluídas as prensas) para puncionar ou para chanfrar, incluídas as máquinas combinadas de puncionar e cisalhar</v>
          </cell>
        </row>
        <row r="783">
          <cell r="A783">
            <v>84669490</v>
          </cell>
          <cell r="B783" t="str">
            <v>i.8) de máquinas extrusoras</v>
          </cell>
        </row>
        <row r="784">
          <cell r="A784">
            <v>84669490</v>
          </cell>
          <cell r="B784" t="str">
            <v>i.9) de máquinas para fazer roscas internas ou externas por rolagem ou laminagem</v>
          </cell>
        </row>
        <row r="785">
          <cell r="A785">
            <v>84669490</v>
          </cell>
          <cell r="B785" t="str">
            <v>i.10) de máquinas para trabalhar arames e fios de metal</v>
          </cell>
        </row>
        <row r="786">
          <cell r="A786">
            <v>84669490</v>
          </cell>
          <cell r="B786" t="str">
            <v>i.11) de trefiladeiras manuais</v>
          </cell>
        </row>
        <row r="787">
          <cell r="A787">
            <v>84669490</v>
          </cell>
          <cell r="B787" t="str">
            <v>i.12) de máquinas estiradoras ou trefiladoras para fios</v>
          </cell>
        </row>
        <row r="788">
          <cell r="A788">
            <v>84669490</v>
          </cell>
          <cell r="B788" t="str">
            <v>i.13) de outras máquinas da posição 8463 da NBM, não especificadas           </v>
          </cell>
        </row>
        <row r="789">
          <cell r="A789">
            <v>84671110</v>
          </cell>
          <cell r="B789" t="str">
            <v>56.1</v>
          </cell>
          <cell r="C789" t="str">
            <v>Furadeiras</v>
          </cell>
        </row>
        <row r="790">
          <cell r="A790">
            <v>84671110</v>
          </cell>
          <cell r="B790" t="str">
            <v>34.01 Furadeiras pneumáticas, rotativas</v>
          </cell>
        </row>
        <row r="791">
          <cell r="A791">
            <v>84671190</v>
          </cell>
          <cell r="B791" t="str">
            <v>56.2</v>
          </cell>
          <cell r="C791" t="str">
            <v>Outras ferramentas pneumáticas rotativas</v>
          </cell>
        </row>
        <row r="792">
          <cell r="A792">
            <v>84671190</v>
          </cell>
          <cell r="B792" t="str">
            <v>34.02 Outras ferramentas ou máquinas-ferramentas pneumáticas</v>
          </cell>
        </row>
        <row r="793">
          <cell r="A793">
            <v>84671900</v>
          </cell>
          <cell r="B793" t="str">
            <v>56.3</v>
          </cell>
          <cell r="C793" t="str">
            <v>Outras ferramentas pneumáticas; martelos ou marteletes; pistolas de ar comprimido para lubrificação</v>
          </cell>
        </row>
        <row r="794">
          <cell r="A794">
            <v>84671900</v>
          </cell>
          <cell r="B794" t="str">
            <v>34.03 Martelos ou marteletes</v>
          </cell>
        </row>
        <row r="795">
          <cell r="A795">
            <v>84671900</v>
          </cell>
          <cell r="B795" t="str">
            <v>34.04 Pistolas de ar comprimido para lubrificação</v>
          </cell>
        </row>
        <row r="796">
          <cell r="A796">
            <v>84671900</v>
          </cell>
          <cell r="B796" t="str">
            <v>34.05 Outras</v>
          </cell>
        </row>
        <row r="797">
          <cell r="A797">
            <v>84678100</v>
          </cell>
          <cell r="B797" t="str">
            <v>56.4</v>
          </cell>
          <cell r="C797" t="str">
            <v>Serra de corrente</v>
          </cell>
        </row>
        <row r="798">
          <cell r="A798">
            <v>84678100</v>
          </cell>
          <cell r="B798">
            <v>17</v>
          </cell>
          <cell r="C798" t="str">
            <v>Moto-serras portáteis de corrente, com motor incorporado, não elétrico, de uso agrícola</v>
          </cell>
        </row>
        <row r="799">
          <cell r="A799">
            <v>84678900</v>
          </cell>
        </row>
        <row r="800">
          <cell r="A800">
            <v>84678900</v>
          </cell>
          <cell r="B800" t="str">
            <v>56.5</v>
          </cell>
          <cell r="C800" t="str">
            <v>Outras ferramentas com motor elétrico incorporado, de uso manual</v>
          </cell>
        </row>
        <row r="801">
          <cell r="A801">
            <v>84678900</v>
          </cell>
          <cell r="B801" t="str">
            <v>34.06 Outras ferramentas com motor incorporado, não elétrico</v>
          </cell>
        </row>
        <row r="802">
          <cell r="A802">
            <v>84678900</v>
          </cell>
          <cell r="B802" t="str">
            <v>14.18</v>
          </cell>
          <cell r="C802" t="str">
            <v>Derriçador manual de café – “mãozinha”</v>
          </cell>
        </row>
        <row r="803">
          <cell r="A803">
            <v>84678900</v>
          </cell>
          <cell r="B803" t="str">
            <v>14.19</v>
          </cell>
          <cell r="C803" t="str">
            <v>Roçadeiras e podadores com motor elétrico  ou  não  elétrico incorporado,  de uso manual.</v>
          </cell>
        </row>
        <row r="804">
          <cell r="A804">
            <v>84681000</v>
          </cell>
          <cell r="B804" t="str">
            <v>57.1</v>
          </cell>
          <cell r="C804" t="str">
            <v>Maçaricos de uso manual</v>
          </cell>
        </row>
        <row r="805">
          <cell r="A805">
            <v>84681000</v>
          </cell>
          <cell r="B805" t="str">
            <v>35.01 Maçaricos de uso manual   </v>
          </cell>
        </row>
        <row r="806">
          <cell r="A806">
            <v>84682000</v>
          </cell>
          <cell r="B806" t="str">
            <v>57.2</v>
          </cell>
          <cell r="C806" t="str">
            <v>Outras máquinas e aparelhos a gás para soldar matérias termo-plásticas; qualquer outro aparelho para soldar ou cortar; aparelhos manuais ou pistolas para têmpera superficial; qualquer outro aparelho para têmpera superficial</v>
          </cell>
        </row>
        <row r="807">
          <cell r="A807">
            <v>84682000</v>
          </cell>
          <cell r="B807" t="str">
            <v>a) para soldar matérias termo-plásticas</v>
          </cell>
        </row>
        <row r="808">
          <cell r="A808">
            <v>84682000</v>
          </cell>
          <cell r="B808" t="str">
            <v>b) qualquer outro para soldar ou cortar</v>
          </cell>
        </row>
        <row r="809">
          <cell r="A809">
            <v>84682000</v>
          </cell>
          <cell r="B809" t="str">
            <v>c) aparelhos manuais ou pistolas para têmpera superficial</v>
          </cell>
        </row>
        <row r="810">
          <cell r="A810">
            <v>84682000</v>
          </cell>
          <cell r="B810" t="str">
            <v>d) qualquer outro para têmpera superficial</v>
          </cell>
        </row>
        <row r="811">
          <cell r="A811">
            <v>84688010</v>
          </cell>
          <cell r="B811" t="str">
            <v>57.3</v>
          </cell>
          <cell r="C811" t="str">
            <v>Outras máquinas e aparelhos para soldar por fricção</v>
          </cell>
        </row>
        <row r="812">
          <cell r="A812">
            <v>84688010</v>
          </cell>
          <cell r="B812" t="str">
            <v>e) outras máquinas e aparelhos para soldar por fricção</v>
          </cell>
        </row>
        <row r="813">
          <cell r="A813">
            <v>84688090</v>
          </cell>
          <cell r="B813" t="str">
            <v>57.4</v>
          </cell>
          <cell r="C813" t="str">
            <v>Outras máquinas e aparelhos para soldar</v>
          </cell>
        </row>
        <row r="814">
          <cell r="A814">
            <v>84688090</v>
          </cell>
          <cell r="B814" t="str">
            <v>f) outros</v>
          </cell>
        </row>
        <row r="815">
          <cell r="A815">
            <v>84741000</v>
          </cell>
          <cell r="B815" t="str">
            <v>58.1</v>
          </cell>
          <cell r="C815" t="str">
            <v>Máquinas e aparelhos para selecionar, peneirar, separar ou lavar</v>
          </cell>
        </row>
        <row r="816">
          <cell r="A816">
            <v>84741000</v>
          </cell>
          <cell r="B816" t="str">
            <v>36.01 Máquinas e aparelhos para selecionar, peneirar, separar ou lavar</v>
          </cell>
        </row>
        <row r="817">
          <cell r="A817">
            <v>84742010</v>
          </cell>
          <cell r="B817" t="str">
            <v>58.2</v>
          </cell>
          <cell r="C817" t="str">
            <v>Máquinas e aparelhos para esmagar, moer ou pulverizar, de bolas</v>
          </cell>
        </row>
        <row r="818">
          <cell r="A818">
            <v>84742090</v>
          </cell>
          <cell r="B818" t="str">
            <v>58.3</v>
          </cell>
          <cell r="C818" t="str">
            <v>Outras máquinas e aparelhos para esmagar, moer ou pulverizar</v>
          </cell>
        </row>
        <row r="819">
          <cell r="A819">
            <v>84743100</v>
          </cell>
          <cell r="B819" t="str">
            <v>58.4</v>
          </cell>
          <cell r="C819" t="str">
            <v>Betoneiras e aparelhos para amassar cimento</v>
          </cell>
        </row>
        <row r="820">
          <cell r="A820">
            <v>84743100</v>
          </cell>
          <cell r="B820" t="str">
            <v>a) betoneiras e aparelhos para amassar cimento</v>
          </cell>
        </row>
        <row r="821">
          <cell r="A821">
            <v>84743200</v>
          </cell>
          <cell r="B821" t="str">
            <v>58.5</v>
          </cell>
          <cell r="C821" t="str">
            <v>Máquinas para misturar matérias minerais com betume</v>
          </cell>
        </row>
        <row r="822">
          <cell r="A822">
            <v>84743200</v>
          </cell>
          <cell r="B822" t="str">
            <v>b) máquinas para misturar matérias minerais com betume</v>
          </cell>
        </row>
        <row r="823">
          <cell r="A823">
            <v>84743900</v>
          </cell>
          <cell r="B823" t="str">
            <v>58.6</v>
          </cell>
          <cell r="C823" t="str">
            <v>Outras máquinas e aparelhos para misturar ou amassar</v>
          </cell>
        </row>
        <row r="824">
          <cell r="A824">
            <v>84743900</v>
          </cell>
          <cell r="B824" t="str">
            <v>c) outras              </v>
          </cell>
        </row>
        <row r="825">
          <cell r="A825">
            <v>84748010</v>
          </cell>
          <cell r="B825" t="str">
            <v>58.7</v>
          </cell>
          <cell r="C825" t="str">
            <v>Outras máquinas e aparelhos para fabricação de moldes de areia para fundição</v>
          </cell>
        </row>
        <row r="826">
          <cell r="A826">
            <v>84748010</v>
          </cell>
          <cell r="B826" t="str">
            <v>36.06 Máquinas de fazer molde de areia para fundição</v>
          </cell>
        </row>
        <row r="827">
          <cell r="A827">
            <v>84748090</v>
          </cell>
          <cell r="B827" t="str">
            <v>58.8</v>
          </cell>
          <cell r="C827" t="str">
            <v>Outras máquinas e aparelhos para selecionar, peneirar, separar, lavar, esmagar, moer, misturar ou amassar terras, pedras, minérios ou outras substâncias minerais sólidas; máquinas para fabricar tijolos</v>
          </cell>
        </row>
        <row r="828">
          <cell r="A828">
            <v>84748090</v>
          </cell>
          <cell r="B828" t="str">
            <v>36.04 Máquinas vibratórias para fabricação de elementos pré-moldados de cimento ou concreto</v>
          </cell>
        </row>
        <row r="829">
          <cell r="A829">
            <v>84748090</v>
          </cell>
          <cell r="B829" t="str">
            <v>36.05 Máquinas para fabricar tijolos</v>
          </cell>
        </row>
        <row r="830">
          <cell r="A830">
            <v>84748090</v>
          </cell>
          <cell r="B830" t="str">
            <v>36.07 Outras</v>
          </cell>
        </row>
        <row r="831">
          <cell r="A831">
            <v>84751000</v>
          </cell>
          <cell r="B831" t="str">
            <v>59.1</v>
          </cell>
          <cell r="C831" t="str">
            <v>Máquinas para montagem de lâmpadas, tubos ou válvulas, elétricos ou eletrônicos, ou de lâmpadas de luz relâmpago ('flash'), que tenham invólucro de vidro</v>
          </cell>
        </row>
        <row r="832">
          <cell r="A832">
            <v>84751000</v>
          </cell>
          <cell r="B832" t="str">
            <v>37.01 Máquinas para montagem de lâmpadas, tubos ou válvulas, elétricos ou eletrônicos, ou de lâmpadas de luz relâmpago ("flash") que tenham invólucro de vidro</v>
          </cell>
        </row>
        <row r="833">
          <cell r="A833">
            <v>84752100</v>
          </cell>
          <cell r="B833" t="str">
            <v>59.2</v>
          </cell>
          <cell r="C833" t="str">
            <v>Máquinas para fabricação de fibras ópticas e de seus esboços</v>
          </cell>
        </row>
        <row r="834">
          <cell r="A834">
            <v>84752910</v>
          </cell>
          <cell r="B834" t="str">
            <v>59.3</v>
          </cell>
          <cell r="C834" t="str">
            <v>Outra máquinas para fabricação de recipientes da posição 70.10, exceto ampolas</v>
          </cell>
        </row>
        <row r="835">
          <cell r="A835">
            <v>84752990</v>
          </cell>
          <cell r="B835" t="str">
            <v>59.4</v>
          </cell>
          <cell r="C835" t="str">
            <v>Outras máquinas para fabricação ou trabalho a quente do vidro ou das suas obras; máquinas para moldagem de lâmpadas, válvulas e semelhantes</v>
          </cell>
        </row>
        <row r="836">
          <cell r="A836">
            <v>84752990</v>
          </cell>
          <cell r="B836" t="str">
            <v>37.03 Máquinas para moldagem de lâmpadas, válvulas e semelhantes          </v>
          </cell>
        </row>
        <row r="837">
          <cell r="A837">
            <v>84771011</v>
          </cell>
          <cell r="B837" t="str">
            <v>60.1</v>
          </cell>
          <cell r="C837" t="str">
            <v>Monocolor, para materiais termoplásticos, com capacidade de injeção inferior ou igual a 5.000g e força de fechamento inferior ou igual a 12.000kN</v>
          </cell>
        </row>
        <row r="838">
          <cell r="A838">
            <v>84771019</v>
          </cell>
          <cell r="B838" t="str">
            <v>60.2</v>
          </cell>
          <cell r="C838" t="str">
            <v>Outras máquinas de moldar por injeção, horizontais, de comando numérico</v>
          </cell>
        </row>
        <row r="839">
          <cell r="A839">
            <v>84771021</v>
          </cell>
          <cell r="B839" t="str">
            <v>60.3</v>
          </cell>
          <cell r="C839" t="str">
            <v>Monocolor, para materiais termoplásticos, com capacidade de injeção inferior ou igual a 5.000g e força de fechamento inferior ou igual a 12.000kN</v>
          </cell>
        </row>
        <row r="840">
          <cell r="A840">
            <v>84771029</v>
          </cell>
          <cell r="B840" t="str">
            <v>60.4</v>
          </cell>
          <cell r="C840" t="str">
            <v>Outras máquinas de moldar por injeção, horizontais</v>
          </cell>
        </row>
        <row r="841">
          <cell r="A841">
            <v>84771091</v>
          </cell>
          <cell r="B841" t="str">
            <v>60.5</v>
          </cell>
          <cell r="C841" t="str">
            <v>Outras máquinas de moldar por injeção, de comando numérico</v>
          </cell>
        </row>
        <row r="842">
          <cell r="A842">
            <v>84771099</v>
          </cell>
          <cell r="B842" t="str">
            <v>60.6</v>
          </cell>
          <cell r="C842" t="str">
            <v>Outras máquinas de moldar por injeção</v>
          </cell>
        </row>
        <row r="843">
          <cell r="A843">
            <v>84772010</v>
          </cell>
          <cell r="B843" t="str">
            <v>60.7</v>
          </cell>
          <cell r="C843" t="str">
            <v>Extrusoras, para materiais termoplásticos, com diâmetro da rosca inferior ou igual a 300mm</v>
          </cell>
        </row>
        <row r="844">
          <cell r="A844">
            <v>84772090</v>
          </cell>
          <cell r="B844" t="str">
            <v>60.8</v>
          </cell>
          <cell r="C844" t="str">
            <v>Outras extrusoras</v>
          </cell>
        </row>
        <row r="845">
          <cell r="A845">
            <v>84773010</v>
          </cell>
          <cell r="B845" t="str">
            <v>60.9</v>
          </cell>
          <cell r="C845" t="str">
            <v>Máquinas de moldar por insuflação para fabricação de recipientes termoplásticos de capacidade inferior ou igual a 5 litros, com uma produção inferior ou igual a 1.000 unidades por hora, referente a recipiente de 1 litro</v>
          </cell>
        </row>
        <row r="846">
          <cell r="A846">
            <v>84773090</v>
          </cell>
          <cell r="B846" t="str">
            <v>60.10</v>
          </cell>
          <cell r="C846" t="str">
            <v>Outras máquinas de moldar por insuflação</v>
          </cell>
        </row>
        <row r="847">
          <cell r="A847">
            <v>84774010</v>
          </cell>
          <cell r="B847" t="str">
            <v>60.11</v>
          </cell>
          <cell r="C847" t="str">
            <v>Máquina de moldar a vácuo poliestireno expandido (EPS) ou polipropileno expandido (EPP)</v>
          </cell>
        </row>
        <row r="848">
          <cell r="A848">
            <v>84774090</v>
          </cell>
          <cell r="B848" t="str">
            <v>60.12</v>
          </cell>
          <cell r="C848" t="str">
            <v>Outras máquinas de moldar a vácuo e outras máquinas de termoformar</v>
          </cell>
        </row>
        <row r="849">
          <cell r="A849">
            <v>84775100</v>
          </cell>
          <cell r="B849" t="str">
            <v>60.13</v>
          </cell>
          <cell r="C849" t="str">
            <v>Máquina para moldar ou recauchutar pneumáticos ou para moldar ou dar forma a câmaras-de-ar</v>
          </cell>
        </row>
        <row r="850">
          <cell r="A850">
            <v>84775100</v>
          </cell>
          <cell r="B850" t="str">
            <v>38.05 Outras máquinas e aparelhos para moldar ou recauchutar pneumáticos ou para moldar ou dar forma a câmaras de ar         </v>
          </cell>
        </row>
        <row r="851">
          <cell r="A851">
            <v>84775911</v>
          </cell>
          <cell r="B851" t="str">
            <v>60.14</v>
          </cell>
          <cell r="C851" t="str">
            <v>Prensa com capacidade inferior ou igual a 30.000kN</v>
          </cell>
        </row>
        <row r="852">
          <cell r="A852">
            <v>84775919</v>
          </cell>
          <cell r="B852" t="str">
            <v>60.15</v>
          </cell>
          <cell r="C852" t="str">
            <v>Outras prensas</v>
          </cell>
        </row>
        <row r="853">
          <cell r="A853">
            <v>84775990</v>
          </cell>
          <cell r="B853" t="str">
            <v>60.16</v>
          </cell>
          <cell r="C853" t="str">
            <v>Outras máquinas e aparelhos para moldar ou dar forma</v>
          </cell>
        </row>
        <row r="854">
          <cell r="A854">
            <v>84775990</v>
          </cell>
          <cell r="B854" t="str">
            <v>38.07 Outras       </v>
          </cell>
        </row>
        <row r="855">
          <cell r="A855">
            <v>84778010</v>
          </cell>
          <cell r="B855" t="str">
            <v>60.17</v>
          </cell>
          <cell r="C855" t="str">
            <v>Máquina de unir lâminas de borracha entre si ou com tecidos com borracha, para fabricação de pneumáticos</v>
          </cell>
        </row>
        <row r="856">
          <cell r="A856">
            <v>84778090</v>
          </cell>
          <cell r="B856" t="str">
            <v>60.18</v>
          </cell>
          <cell r="C856" t="str">
            <v>Outras máquinas e aparelhos para trabalhar borracha ou plásticos ou para fabricação de produtos dessas matérias</v>
          </cell>
        </row>
        <row r="857">
          <cell r="A857">
            <v>84781090</v>
          </cell>
          <cell r="B857">
            <v>61</v>
          </cell>
          <cell r="C857" t="str">
            <v>Outras máquinas e aparelhos para preparar ou transformar tabaco; máquinas para fabricar cigarros, charutos, cigarrilhas e semelhantes; máquinas debulhadoras de tabaco em folha; máquinas separadoras lineares de tabaco em folha; máquinas classificadoras de lâmina de tabaco em folhas; distribuidora tipo "Splitter" para tabaco em folha; cilindros condicionados de tabaco em folha; cilindros rotativos com peneiras para tabaco em folha</v>
          </cell>
        </row>
        <row r="858">
          <cell r="A858">
            <v>84781090</v>
          </cell>
          <cell r="B858" t="str">
            <v>39.01 Máquinas para fabricar cigarros, charutos, cigarrilhas e semelhantes</v>
          </cell>
        </row>
        <row r="859">
          <cell r="A859">
            <v>84781090</v>
          </cell>
          <cell r="B859" t="str">
            <v>39.02 Máquinas debulhadoras de tabaco em folha </v>
          </cell>
        </row>
        <row r="860">
          <cell r="A860">
            <v>84781090</v>
          </cell>
          <cell r="B860" t="str">
            <v>39.03 Máquinas separadoras lineares de tabaco em folha   </v>
          </cell>
        </row>
        <row r="861">
          <cell r="A861">
            <v>84781090</v>
          </cell>
          <cell r="B861" t="str">
            <v>39.04 Máquinas classificadoras de lâmina de tabaco em folhas        </v>
          </cell>
        </row>
        <row r="862">
          <cell r="A862">
            <v>84781090</v>
          </cell>
          <cell r="B862" t="str">
            <v>39.05 Distribuidora tipo "Splitter" para tabaco em folha          </v>
          </cell>
        </row>
        <row r="863">
          <cell r="A863">
            <v>84781090</v>
          </cell>
          <cell r="B863" t="str">
            <v>39.06 Cilindros condicionados de tabaco em folha </v>
          </cell>
        </row>
        <row r="864">
          <cell r="A864">
            <v>84781090</v>
          </cell>
          <cell r="B864" t="str">
            <v>39.07 Cilindros rotativos com peneiras para tabaco em folha              </v>
          </cell>
        </row>
        <row r="865">
          <cell r="A865">
            <v>84792000</v>
          </cell>
          <cell r="B865" t="str">
            <v>62.1</v>
          </cell>
          <cell r="C865" t="str">
            <v>Máquinas e aparelhos para extração ou preparação de óleos ou gorduras vegetais fixos ou de óleos ou gorduras animais</v>
          </cell>
        </row>
        <row r="866">
          <cell r="A866">
            <v>84792000</v>
          </cell>
          <cell r="B866" t="str">
            <v>40.01 Máquinas e aparelhos para extração mecânica ou química de óleo ou gordura animal ou vegetal            </v>
          </cell>
        </row>
        <row r="867">
          <cell r="A867">
            <v>84792000</v>
          </cell>
          <cell r="B867" t="str">
            <v>40.02 Máquinas e aparelhos para refinação de óleo ou gordura animal ou vegetal</v>
          </cell>
        </row>
        <row r="868">
          <cell r="A868">
            <v>84793000</v>
          </cell>
          <cell r="B868" t="str">
            <v>62.2</v>
          </cell>
          <cell r="C868" t="str">
            <v>Prensas para fabricação de painéis de partículas, de fibras de madeira ou de outras matérias lenhosas, e outras máquinas e aparelhos para tratamento de madeira ou de cortiça</v>
          </cell>
        </row>
        <row r="869">
          <cell r="A869">
            <v>84793000</v>
          </cell>
          <cell r="B869" t="str">
            <v>40.03 Prensas para fabricação de painéis de partículas, de fibras de madeira ou de outras matérias lenhosas, e outras máquinas e aparelhos para tratamento de madeira ou de cortiça   </v>
          </cell>
        </row>
        <row r="870">
          <cell r="A870">
            <v>84794000</v>
          </cell>
          <cell r="B870" t="str">
            <v>62.3</v>
          </cell>
          <cell r="C870" t="str">
            <v>Máquinas para fabricação de cordas ou cabos</v>
          </cell>
        </row>
        <row r="871">
          <cell r="A871">
            <v>84794000</v>
          </cell>
          <cell r="B871" t="str">
            <v>40.04 Máquinas para fabricação de cordas ou cabos</v>
          </cell>
        </row>
        <row r="872">
          <cell r="A872">
            <v>84798110</v>
          </cell>
          <cell r="B872" t="str">
            <v>62.4</v>
          </cell>
          <cell r="C872" t="str">
            <v>Diferenciadores das tensões de tração de entrada e saída da chapa, em instalações de galvanoplastia</v>
          </cell>
        </row>
        <row r="873">
          <cell r="A873">
            <v>84798190</v>
          </cell>
          <cell r="B873" t="str">
            <v>62.5</v>
          </cell>
          <cell r="C873" t="str">
            <v>Outras máquinas e aparelhos para tratamento de metais, incluídas as bobinadoras para enrolamentos elétricos</v>
          </cell>
        </row>
        <row r="874">
          <cell r="A874">
            <v>84798922</v>
          </cell>
          <cell r="B874" t="str">
            <v>62.6</v>
          </cell>
          <cell r="C874" t="str">
            <v>Máquinas e aparelhos para fabricação de pincéis, brochas ou escovas</v>
          </cell>
        </row>
        <row r="875">
          <cell r="A875">
            <v>84798922</v>
          </cell>
          <cell r="B875" t="str">
            <v>40.06 Máquinas e aparelhos para fabricar pincéis, brochas e escovas</v>
          </cell>
        </row>
        <row r="876">
          <cell r="A876">
            <v>84798940</v>
          </cell>
          <cell r="B876" t="str">
            <v>2.4</v>
          </cell>
          <cell r="C876" t="str">
            <v>Silos metálicos para cereais, fixos (não transportáveis), incluídas as baterias, com mecanismos elevadores ou extratores incorporados</v>
          </cell>
        </row>
        <row r="877">
          <cell r="A877">
            <v>84798999</v>
          </cell>
          <cell r="B877" t="str">
            <v>62.7</v>
          </cell>
          <cell r="C877" t="str">
            <v>Outras máquinas e aparelhos; packer (obturador)</v>
          </cell>
        </row>
        <row r="878">
          <cell r="A878">
            <v>84798999</v>
          </cell>
          <cell r="B878" t="str">
            <v>Packer (obturador)</v>
          </cell>
        </row>
        <row r="879">
          <cell r="A879">
            <v>84798999</v>
          </cell>
          <cell r="B879" t="str">
            <v>40.07 Outras máquinas e aparelhos</v>
          </cell>
        </row>
        <row r="880">
          <cell r="A880">
            <v>84801000</v>
          </cell>
          <cell r="B880" t="str">
            <v>63.1</v>
          </cell>
          <cell r="C880" t="str">
            <v>Caixas de fundição</v>
          </cell>
        </row>
        <row r="881">
          <cell r="A881">
            <v>84801000</v>
          </cell>
          <cell r="B881" t="str">
            <v>41.01 Caixas de fundição</v>
          </cell>
        </row>
        <row r="882">
          <cell r="A882">
            <v>84803000</v>
          </cell>
          <cell r="B882" t="str">
            <v>63.2</v>
          </cell>
          <cell r="C882" t="str">
            <v>Modelos para moldes: de madeira, de alumínio, de ferro, ferro fundido ou aço, de cobre, bronze ou latão, de níquel, de chumbo, de zinco, outros</v>
          </cell>
        </row>
        <row r="883">
          <cell r="A883">
            <v>84803000</v>
          </cell>
          <cell r="B883" t="str">
            <v>a) de madeira     </v>
          </cell>
        </row>
        <row r="884">
          <cell r="A884">
            <v>84803000</v>
          </cell>
          <cell r="B884" t="str">
            <v>b) de alumínio    </v>
          </cell>
        </row>
        <row r="885">
          <cell r="A885">
            <v>84803000</v>
          </cell>
          <cell r="B885" t="str">
            <v>c) outros              </v>
          </cell>
        </row>
        <row r="886">
          <cell r="A886">
            <v>84803000</v>
          </cell>
          <cell r="B886" t="str">
            <v>d) de ferro, ferro fundido ou aço     </v>
          </cell>
        </row>
        <row r="887">
          <cell r="A887">
            <v>84803000</v>
          </cell>
          <cell r="B887" t="str">
            <v>e) de cobre, bronze ou latão           </v>
          </cell>
        </row>
        <row r="888">
          <cell r="A888">
            <v>84803000</v>
          </cell>
          <cell r="B888" t="str">
            <v>f) de níquel          </v>
          </cell>
        </row>
        <row r="889">
          <cell r="A889">
            <v>84803000</v>
          </cell>
          <cell r="B889" t="str">
            <v>g) de chumbo     </v>
          </cell>
        </row>
        <row r="890">
          <cell r="A890">
            <v>84803000</v>
          </cell>
          <cell r="B890" t="str">
            <v>h) de zinco           </v>
          </cell>
        </row>
        <row r="891">
          <cell r="A891">
            <v>84804100</v>
          </cell>
          <cell r="B891" t="str">
            <v>63.3</v>
          </cell>
          <cell r="C891" t="str">
            <v>Moldes para metais ou carbonetos metálicos, para moldagem por injeção ou por compressão</v>
          </cell>
        </row>
        <row r="892">
          <cell r="A892">
            <v>84804910</v>
          </cell>
          <cell r="B892" t="str">
            <v>63.4</v>
          </cell>
          <cell r="C892" t="str">
            <v>Coquilhas</v>
          </cell>
        </row>
        <row r="893">
          <cell r="A893">
            <v>84804990</v>
          </cell>
          <cell r="B893" t="str">
            <v>63.5</v>
          </cell>
          <cell r="C893" t="str">
            <v>Outros moldes para metais ou carbonetos metálicos; moldes de tipografia</v>
          </cell>
        </row>
        <row r="894">
          <cell r="A894">
            <v>84805000</v>
          </cell>
          <cell r="B894" t="str">
            <v>63.6</v>
          </cell>
          <cell r="C894" t="str">
            <v>Moldes para vidro</v>
          </cell>
        </row>
        <row r="895">
          <cell r="A895">
            <v>84805000</v>
          </cell>
          <cell r="B895" t="str">
            <v>41.04 Moldes para vidro  </v>
          </cell>
        </row>
        <row r="896">
          <cell r="A896">
            <v>84806000</v>
          </cell>
          <cell r="B896" t="str">
            <v>63.7</v>
          </cell>
          <cell r="C896" t="str">
            <v>Moldes para matérias minerais</v>
          </cell>
        </row>
        <row r="897">
          <cell r="A897">
            <v>84806000</v>
          </cell>
          <cell r="B897" t="str">
            <v>41.05 Moldes para matérias minerais         </v>
          </cell>
        </row>
        <row r="898">
          <cell r="A898">
            <v>84807100</v>
          </cell>
          <cell r="B898" t="str">
            <v>63.8</v>
          </cell>
          <cell r="C898" t="str">
            <v>Moldes para borracha ou plásticos, para moldagem por injeção ou por compressão</v>
          </cell>
        </row>
        <row r="899">
          <cell r="A899">
            <v>84807100</v>
          </cell>
          <cell r="B899" t="str">
            <v>a) para moldagem por injeção ou por compressão </v>
          </cell>
        </row>
        <row r="900">
          <cell r="A900">
            <v>84807900</v>
          </cell>
          <cell r="B900" t="str">
            <v>63.9</v>
          </cell>
          <cell r="C900" t="str">
            <v>Outros moldes para borracha ou plásticos</v>
          </cell>
        </row>
        <row r="901">
          <cell r="A901">
            <v>84807900</v>
          </cell>
          <cell r="B901" t="str">
            <v>b) outros              </v>
          </cell>
        </row>
        <row r="902">
          <cell r="A902">
            <v>84818093</v>
          </cell>
          <cell r="B902" t="str">
            <v>64.1</v>
          </cell>
          <cell r="C902" t="str">
            <v>Válvulas tipo gaveta</v>
          </cell>
        </row>
        <row r="903">
          <cell r="A903">
            <v>84818093</v>
          </cell>
          <cell r="B903" t="str">
            <v>                               Manifold e válvula tipo gaveta</v>
          </cell>
        </row>
        <row r="904">
          <cell r="A904">
            <v>84818095</v>
          </cell>
          <cell r="B904" t="str">
            <v>64.2</v>
          </cell>
          <cell r="C904" t="str">
            <v>Válvulas tipo esfera</v>
          </cell>
        </row>
        <row r="905">
          <cell r="A905">
            <v>84818095</v>
          </cell>
          <cell r="B905" t="str">
            <v>                               Válvula tipo esfera</v>
          </cell>
        </row>
        <row r="906">
          <cell r="A906">
            <v>84818097</v>
          </cell>
          <cell r="B906" t="str">
            <v>64.3</v>
          </cell>
          <cell r="C906" t="str">
            <v>Válvulas tipo borboleta</v>
          </cell>
        </row>
        <row r="907">
          <cell r="A907">
            <v>84818097</v>
          </cell>
          <cell r="B907" t="str">
            <v>                               Válvula tipo borboleta</v>
          </cell>
        </row>
        <row r="908">
          <cell r="A908">
            <v>84818099</v>
          </cell>
          <cell r="B908" t="str">
            <v>64.4</v>
          </cell>
          <cell r="C908" t="str">
            <v>Outros dispositivos para canalizações, caldeiras, reservatórios, cubas e outros recipientes; árvore de natal</v>
          </cell>
        </row>
        <row r="909">
          <cell r="A909">
            <v>84818099</v>
          </cell>
          <cell r="B909" t="str">
            <v>Válvula</v>
          </cell>
        </row>
        <row r="910">
          <cell r="A910">
            <v>84818099</v>
          </cell>
          <cell r="B910" t="str">
            <v>                               Árvore de natal</v>
          </cell>
        </row>
        <row r="911">
          <cell r="A911">
            <v>84834010</v>
          </cell>
          <cell r="B911" t="str">
            <v>65.1</v>
          </cell>
          <cell r="C911" t="str">
            <v>Caixas de transmissão, redutores, multiplicadores e variadores de velocidade, incluídos os conversores de torques</v>
          </cell>
        </row>
        <row r="912">
          <cell r="A912">
            <v>84834010</v>
          </cell>
          <cell r="B912" t="str">
            <v>IX</v>
          </cell>
          <cell r="C912" t="str">
            <v>Tesoura rotativa “flving shear”</v>
          </cell>
        </row>
        <row r="913">
          <cell r="A913">
            <v>84834010</v>
          </cell>
          <cell r="B913" t="str">
            <v>X</v>
          </cell>
          <cell r="C913" t="str">
            <v>Redutor de velocidade, caixa de pinhões (redutor com saída de 2 ou 3 eixos) e redutor combinado com caixa de pinhões destinados para gaiolas de laminação</v>
          </cell>
        </row>
        <row r="914">
          <cell r="A914">
            <v>84834090</v>
          </cell>
          <cell r="B914" t="str">
            <v>65.2</v>
          </cell>
          <cell r="C914" t="str">
            <v>Outros eixos de esferas ou de roletes; engrenagens e rodas de fricção</v>
          </cell>
        </row>
        <row r="915">
          <cell r="A915">
            <v>85044010</v>
          </cell>
          <cell r="B915" t="str">
            <v>66.1</v>
          </cell>
          <cell r="C915" t="str">
            <v>Carregadores de acumuladores</v>
          </cell>
        </row>
        <row r="916">
          <cell r="A916">
            <v>85044010</v>
          </cell>
          <cell r="B916" t="str">
            <v>XI</v>
          </cell>
          <cell r="C916" t="str">
            <v>Acionamento eletrônico de gaiolas</v>
          </cell>
        </row>
        <row r="917">
          <cell r="A917">
            <v>85044010</v>
          </cell>
          <cell r="B917" t="str">
            <v>XII</v>
          </cell>
          <cell r="C917" t="str">
            <v>Conversor e retificador para laminação e trefiladeiras</v>
          </cell>
        </row>
        <row r="918">
          <cell r="A918">
            <v>85044010</v>
          </cell>
          <cell r="B918" t="str">
            <v>XIII</v>
          </cell>
          <cell r="C918" t="str">
            <v>Inversores digital para variação de rotação de motores elétricos em laminadores e trefiladeiras</v>
          </cell>
        </row>
        <row r="919">
          <cell r="A919">
            <v>85044090</v>
          </cell>
          <cell r="B919" t="str">
            <v>66.2</v>
          </cell>
          <cell r="C919" t="str">
            <v>Acionamento eletrônico de gaiolas; conversor e retificador para laminação e trefiladeiras; inversores digital para variação de rotação de motores elétricos em laminadores e trefiladeiras</v>
          </cell>
        </row>
        <row r="920">
          <cell r="A920">
            <v>85141010</v>
          </cell>
          <cell r="B920" t="str">
            <v>67.1</v>
          </cell>
          <cell r="C920" t="str">
            <v>Fornos de resistência, de aquecimento indireto, industriais</v>
          </cell>
        </row>
        <row r="921">
          <cell r="A921">
            <v>85141010</v>
          </cell>
          <cell r="B921" t="str">
            <v>42.01 Fornos industriais de resistência (de aquecimento indireto)     </v>
          </cell>
        </row>
        <row r="922">
          <cell r="A922">
            <v>85142011</v>
          </cell>
          <cell r="B922" t="str">
            <v>67.2</v>
          </cell>
          <cell r="C922" t="str">
            <v>Fornos que funcionam por indução, industriais</v>
          </cell>
        </row>
        <row r="923">
          <cell r="A923">
            <v>85142011</v>
          </cell>
          <cell r="B923" t="str">
            <v>42.02 Fornos industriais por indução          </v>
          </cell>
        </row>
        <row r="924">
          <cell r="A924">
            <v>85142020</v>
          </cell>
          <cell r="B924" t="str">
            <v>67.3</v>
          </cell>
          <cell r="C924" t="str">
            <v>Fornos que funcionam por perdas dielétricas</v>
          </cell>
        </row>
        <row r="925">
          <cell r="A925">
            <v>85142020</v>
          </cell>
          <cell r="B925" t="str">
            <v>42.03 Fornos industriais de aquecimento por perdas dielétricas        </v>
          </cell>
        </row>
        <row r="926">
          <cell r="A926">
            <v>85143011</v>
          </cell>
          <cell r="B926" t="str">
            <v>67.4</v>
          </cell>
          <cell r="C926" t="str">
            <v>Fornos de resistência, de aquecimento direto, industriais</v>
          </cell>
        </row>
        <row r="927">
          <cell r="A927">
            <v>85143021</v>
          </cell>
          <cell r="B927" t="str">
            <v>67.5</v>
          </cell>
          <cell r="C927" t="str">
            <v>Fornos de arco voltaico, industriais</v>
          </cell>
        </row>
        <row r="928">
          <cell r="A928">
            <v>85143090</v>
          </cell>
          <cell r="B928" t="str">
            <v>67.6</v>
          </cell>
          <cell r="C928" t="str">
            <v>Outros fornos elétricos industriais; fornos industriais de banho; fornos industriais de raios infra-vermelhos</v>
          </cell>
        </row>
        <row r="929">
          <cell r="A929">
            <v>85143090</v>
          </cell>
          <cell r="B929" t="str">
            <v>42.05 Fornos industriais de banho              </v>
          </cell>
        </row>
        <row r="930">
          <cell r="A930">
            <v>85143090</v>
          </cell>
          <cell r="B930" t="str">
            <v>42.07 Fornos industriais de raios infra-vermelhos   </v>
          </cell>
        </row>
        <row r="931">
          <cell r="A931">
            <v>85149000</v>
          </cell>
          <cell r="B931" t="str">
            <v>67.7</v>
          </cell>
          <cell r="C931" t="str">
            <v>Partes e peças para fornos industriais; controlador eletrônico para forno à arco; estrutura metálica para forno à arco (superestrutura); braços de suporte de eletrodos para forno à arco com sistema de fixação e abertura por cilindros hidráulicos/molas pratos</v>
          </cell>
        </row>
        <row r="932">
          <cell r="A932">
            <v>85149000</v>
          </cell>
          <cell r="B932" t="str">
            <v>XIV</v>
          </cell>
          <cell r="C932" t="str">
            <v>Controlador eletrônico para forno à arco</v>
          </cell>
        </row>
        <row r="933">
          <cell r="A933">
            <v>85149000</v>
          </cell>
          <cell r="B933" t="str">
            <v>XV</v>
          </cell>
          <cell r="C933" t="str">
            <v>Estrutura metálica para forno à arco (superestrutura)</v>
          </cell>
        </row>
        <row r="934">
          <cell r="A934">
            <v>85149000</v>
          </cell>
          <cell r="B934" t="str">
            <v>XVI</v>
          </cell>
          <cell r="C934" t="str">
            <v>Braços de suporte de eletrodos para forno à arco com sistema de fixação e abertura por cilindros hidráulicos/molas pratos</v>
          </cell>
        </row>
        <row r="935">
          <cell r="A935">
            <v>85152100</v>
          </cell>
          <cell r="B935" t="str">
            <v>68.1</v>
          </cell>
          <cell r="C935" t="str">
            <v>Máquinas e aparelhos para soldar metais por resistência Inteira ou parcialmente automáticos</v>
          </cell>
        </row>
        <row r="936">
          <cell r="A936">
            <v>85152100</v>
          </cell>
          <cell r="B936" t="str">
            <v>43.05 Máquina de soldar telas de aço         </v>
          </cell>
        </row>
        <row r="937">
          <cell r="A937">
            <v>85153110</v>
          </cell>
          <cell r="B937" t="str">
            <v>68.2</v>
          </cell>
          <cell r="C937" t="str">
            <v>Robôs para soldar, por arco, em atmosfera inerte (MIG -'Metal Inert Gas') ou atmosfera ativa (MAG -'Metal Active Gas'), de comando numérico</v>
          </cell>
        </row>
        <row r="938">
          <cell r="A938">
            <v>85153190</v>
          </cell>
          <cell r="B938" t="str">
            <v>68.3</v>
          </cell>
          <cell r="C938" t="str">
            <v>Outras máquinas e aparelhos para soldar metais por arco ou jato de plasma, inteira ou parcialmente automáticos</v>
          </cell>
        </row>
        <row r="939">
          <cell r="A939">
            <v>85153900</v>
          </cell>
          <cell r="B939" t="str">
            <v>68.4</v>
          </cell>
          <cell r="C939" t="str">
            <v>Outras máquinas e aparelhos para soldar metais por arco ou jato de plasma</v>
          </cell>
        </row>
        <row r="940">
          <cell r="A940">
            <v>85153900</v>
          </cell>
          <cell r="B940" t="str">
            <v>43.02 Outros       </v>
          </cell>
        </row>
        <row r="941">
          <cell r="A941">
            <v>85158010</v>
          </cell>
          <cell r="B941" t="str">
            <v>68.5</v>
          </cell>
          <cell r="C941" t="str">
            <v>Outras máquinas e aparelhos para soldar a “laser”</v>
          </cell>
        </row>
        <row r="942">
          <cell r="A942">
            <v>85158010</v>
          </cell>
          <cell r="B942" t="str">
            <v>43.03 Outras máquinas e aparelhos para soldar a "laser"    </v>
          </cell>
        </row>
        <row r="943">
          <cell r="A943">
            <v>85158090</v>
          </cell>
          <cell r="B943" t="str">
            <v>68.6</v>
          </cell>
          <cell r="C943" t="str">
            <v>Outros máquinas e aparelhos para soldar</v>
          </cell>
        </row>
        <row r="944">
          <cell r="A944">
            <v>85158090</v>
          </cell>
          <cell r="B944" t="str">
            <v>43.04 Outros       </v>
          </cell>
        </row>
        <row r="945">
          <cell r="A945">
            <v>85269100</v>
          </cell>
          <cell r="B945">
            <v>18</v>
          </cell>
          <cell r="C945" t="str">
            <v>Aparelho de radionavegação para uso agrícola</v>
          </cell>
        </row>
        <row r="946">
          <cell r="A946">
            <v>85433000</v>
          </cell>
          <cell r="B946">
            <v>69</v>
          </cell>
          <cell r="C946" t="str">
            <v>Instalação contínua de galvanoplastia eletrolítica de fios de aço, por processo de alta densidade de corrente, com unidades de decapagem eletrolítica, de lavagem e de estanhagem, com controlador de processo</v>
          </cell>
        </row>
        <row r="947">
          <cell r="A947">
            <v>85433000</v>
          </cell>
          <cell r="B947" t="str">
            <v>41-A-01 Instalação contínua de galvanoplastia eletrolítica de fios de aço, por processo de alta densidade de corrente, com unidades de decapagem eletrolítica, de lavagem e de estanhagem, com controlador de processo</v>
          </cell>
        </row>
        <row r="948">
          <cell r="A948">
            <v>85437099</v>
          </cell>
          <cell r="B948" t="str">
            <v>72.1</v>
          </cell>
          <cell r="C948" t="str">
            <v>Codificadoras de anéis coloridos</v>
          </cell>
        </row>
        <row r="949">
          <cell r="A949">
            <v>85437099</v>
          </cell>
          <cell r="B949" t="str">
            <v>72.2</v>
          </cell>
          <cell r="C949" t="str">
            <v>Revisoras</v>
          </cell>
        </row>
        <row r="950">
          <cell r="A950">
            <v>86071919</v>
          </cell>
          <cell r="B950">
            <v>70</v>
          </cell>
          <cell r="C950" t="str">
            <v>Mancal de bronze para locomotiva</v>
          </cell>
        </row>
        <row r="951">
          <cell r="A951">
            <v>86071919</v>
          </cell>
          <cell r="B951" t="str">
            <v>Mancal de bronze para locomotiva</v>
          </cell>
        </row>
        <row r="952">
          <cell r="A952">
            <v>87011000</v>
          </cell>
          <cell r="B952" t="str">
            <v>19.1</v>
          </cell>
          <cell r="C952" t="str">
            <v>Motocultores</v>
          </cell>
        </row>
        <row r="953">
          <cell r="A953">
            <v>87019090</v>
          </cell>
          <cell r="B953" t="str">
            <v>19.2</v>
          </cell>
          <cell r="C953" t="str">
            <v>Tratores agrícolas de rodas, sem esteiras</v>
          </cell>
        </row>
        <row r="954">
          <cell r="A954">
            <v>87087090</v>
          </cell>
          <cell r="B954" t="str">
            <v>4.3</v>
          </cell>
          <cell r="C954" t="str">
            <v>Esteiras ou lagartas especiais para proteção de pneus de tratores</v>
          </cell>
        </row>
        <row r="955">
          <cell r="A955">
            <v>87162000</v>
          </cell>
          <cell r="B955" t="str">
            <v>21.1</v>
          </cell>
          <cell r="C955" t="str">
            <v>Reboques e semi-reboques, autocarregáveis ou autodescarregáveis, para usos agrícolas</v>
          </cell>
        </row>
        <row r="956">
          <cell r="A956">
            <v>87168000</v>
          </cell>
          <cell r="B956" t="str">
            <v>21.2</v>
          </cell>
          <cell r="C956" t="str">
            <v>Veículos de tração animal</v>
          </cell>
        </row>
        <row r="957">
          <cell r="A957">
            <v>88022010</v>
          </cell>
          <cell r="B957" t="str">
            <v>22.1</v>
          </cell>
          <cell r="C957" t="str">
            <v>Aviões, à hélice, de peso não superior a 2.000kg, vazios, quando houverem recebido previamente o Certificado de Homologação de Tipo expedido pelo órgão competente do Ministério da Aeronáutica</v>
          </cell>
        </row>
        <row r="958">
          <cell r="A958">
            <v>88023010</v>
          </cell>
          <cell r="B958" t="str">
            <v>22.2</v>
          </cell>
          <cell r="C958" t="str">
            <v>Aviões, à hélice, de peso superior a 2.000kg, mas não superior a 15.000kg, vazios, quando houverem recebido previamente o Certificado de Homologação de Tipo expedido pelo órgão competente do Ministério da Aeronáutica</v>
          </cell>
        </row>
        <row r="959">
          <cell r="A959">
            <v>88031000</v>
          </cell>
          <cell r="B959" t="str">
            <v>23.1</v>
          </cell>
          <cell r="C959" t="str">
            <v>Hélices e rotores, e suas partes</v>
          </cell>
        </row>
        <row r="960">
          <cell r="A960">
            <v>88032000</v>
          </cell>
          <cell r="B960" t="str">
            <v>23.2</v>
          </cell>
          <cell r="C960" t="str">
            <v>Trens de aterrissagem e suas partes</v>
          </cell>
        </row>
        <row r="961">
          <cell r="A961">
            <v>88033000</v>
          </cell>
          <cell r="B961" t="str">
            <v>23.3</v>
          </cell>
          <cell r="C961" t="str">
            <v>Outras partes de aviões</v>
          </cell>
        </row>
        <row r="962">
          <cell r="A962">
            <v>88039000</v>
          </cell>
          <cell r="B962" t="str">
            <v>23.4</v>
          </cell>
          <cell r="C962" t="str">
            <v>Outras</v>
          </cell>
        </row>
        <row r="963">
          <cell r="A963">
            <v>90241090</v>
          </cell>
          <cell r="B963">
            <v>71</v>
          </cell>
          <cell r="C963" t="str">
            <v>Máquinas e aparelhos para ensaios de metais - câmara para teste de correção denominada “Salt Spray”</v>
          </cell>
        </row>
        <row r="964">
          <cell r="A964">
            <v>90241090</v>
          </cell>
          <cell r="B964" t="str">
            <v>41-B-01 Máquinas e aparelhos para ensaios de metais – Câmara para teste de correção denominada "Salt Spray" </v>
          </cell>
        </row>
        <row r="965">
          <cell r="A965">
            <v>90278014</v>
          </cell>
          <cell r="B965">
            <v>24</v>
          </cell>
          <cell r="C965" t="str">
            <v>Ovascan</v>
          </cell>
        </row>
        <row r="966">
          <cell r="A966">
            <v>94060010</v>
          </cell>
          <cell r="B966">
            <v>25</v>
          </cell>
          <cell r="C966" t="str">
            <v>Estufa agrícola pré-fabricada em estrutura de aço ou alumínio, com coberturas e fechamentos em filmes, telas ou placas de plástico, opcionalmente com janelas e cortinas de acionamento manual ou motorizado, exaustores, iluminação elétrica, bancadas de cultivo e sistemas de aquecimento</v>
          </cell>
        </row>
        <row r="967">
          <cell r="A967">
            <v>94060091</v>
          </cell>
          <cell r="B967" t="str">
            <v>2.5</v>
          </cell>
          <cell r="C967" t="str">
            <v>Silos pré-fabricados com estrutura de madeira e paredes exteriores constituídas essencialmente dessa matéria</v>
          </cell>
        </row>
        <row r="968">
          <cell r="A968">
            <v>94060092</v>
          </cell>
          <cell r="B968" t="str">
            <v>2.6</v>
          </cell>
          <cell r="C968" t="str">
            <v>Silos pré-fabricados com estrutura de ferro ou aço e paredes exteriores constituídas essencialmente dessa matéria</v>
          </cell>
        </row>
        <row r="969">
          <cell r="A969" t="str">
            <v>73101090 e 73102910</v>
          </cell>
          <cell r="B969" t="str">
            <v>1.3</v>
          </cell>
          <cell r="C969" t="str">
            <v>Reservatórios, tambores, latas e recipientes semelhantes, de ferro fundido, ferro ou aço, de capacidade não superior a 300 litros, para transporte de leite</v>
          </cell>
        </row>
        <row r="970">
          <cell r="A970" t="str">
            <v>73102910 e</v>
          </cell>
        </row>
        <row r="971">
          <cell r="A971" t="str">
            <v>82075011 a 82075019</v>
          </cell>
          <cell r="B971" t="str">
            <v>Brocas</v>
          </cell>
        </row>
        <row r="972">
          <cell r="A972" t="str">
            <v>84021100 a 84022020</v>
          </cell>
          <cell r="B972" t="str">
            <v>1.01        Caldeiras de vapor e as denominadas de "água superaquecida"</v>
          </cell>
        </row>
        <row r="973">
          <cell r="A973" t="str">
            <v>84068100 e 84068200</v>
          </cell>
          <cell r="B973" t="str">
            <v>2.02        Outras</v>
          </cell>
        </row>
        <row r="974">
          <cell r="A974" t="str">
            <v>84101100 a 84101300</v>
          </cell>
          <cell r="B974" t="str">
            <v>3.01        Turbinas e rodas hidráulicas</v>
          </cell>
        </row>
        <row r="975">
          <cell r="A975" t="str">
            <v>84137010 a 84137090</v>
          </cell>
          <cell r="B975" t="str">
            <v>Outras bombas centrífugas</v>
          </cell>
        </row>
        <row r="976">
          <cell r="A976" t="str">
            <v>84148033 e 84148038</v>
          </cell>
          <cell r="B976" t="str">
            <v>d) centrífugos (radiais)</v>
          </cell>
        </row>
        <row r="977">
          <cell r="A977" t="str">
            <v>84178010 a 84178090</v>
          </cell>
          <cell r="B977" t="str">
            <v>7.10        Outros  </v>
          </cell>
        </row>
        <row r="978">
          <cell r="A978" t="str">
            <v>84194010 a 84194090</v>
          </cell>
          <cell r="B978" t="str">
            <v>9.03        Aparelhos de destilação ou de retificação </v>
          </cell>
        </row>
        <row r="979">
          <cell r="A979" t="str">
            <v>84195021 a 84195090</v>
          </cell>
          <cell r="B979" t="str">
            <v>b) qualquer outro</v>
          </cell>
        </row>
        <row r="980">
          <cell r="A980" t="str">
            <v>84198911 e 84198919</v>
          </cell>
          <cell r="B980" t="str">
            <v>9.08        Esterilizadores (exceto o da posição NBM/SH 8419.89.0201)             </v>
          </cell>
        </row>
        <row r="981">
          <cell r="A981" t="str">
            <v>84201010 e 84201090</v>
          </cell>
          <cell r="B981" t="str">
            <v>10.01     Calandras           </v>
          </cell>
        </row>
        <row r="982">
          <cell r="A982" t="str">
            <v>84201010 e 84201090</v>
          </cell>
          <cell r="B982" t="str">
            <v>10.02     Laminadores     </v>
          </cell>
        </row>
        <row r="983">
          <cell r="A983" t="str">
            <v>84211110 e 84211190</v>
          </cell>
          <cell r="B983" t="str">
            <v>11.01     Desnatadeiras   </v>
          </cell>
        </row>
        <row r="984">
          <cell r="A984" t="str">
            <v>84223021 a 84223029</v>
          </cell>
          <cell r="B984" t="str">
            <v>12.03 Máquinas e aparelhos para encher, fechar, cintar, arquear e rotular caixas, latas e fardos.  </v>
          </cell>
        </row>
        <row r="985">
          <cell r="A985" t="str">
            <v>84224010 a 84224090</v>
          </cell>
          <cell r="B985" t="str">
            <v>12.06 Máquinas e aparelhos para empacotar ou embalar mercadorias           </v>
          </cell>
        </row>
        <row r="986">
          <cell r="A986" t="str">
            <v>84233011 e 84233019</v>
          </cell>
          <cell r="B986" t="str">
            <v>13.03 Balanças ou básculas dosadoras</v>
          </cell>
        </row>
        <row r="987">
          <cell r="A987" t="str">
            <v>84238110 e 84238190</v>
          </cell>
          <cell r="B987" t="str">
            <v>II</v>
          </cell>
          <cell r="C987" t="str">
            <v>Outros aparelhos e instrumentos de pesagem</v>
          </cell>
        </row>
        <row r="988">
          <cell r="A988" t="str">
            <v>84238190 84238200 84238900</v>
          </cell>
          <cell r="B988" t="str">
            <v>19.7</v>
          </cell>
          <cell r="C988" t="str">
            <v>Aparelhos para controlar a gramatura de tecido, papel ou qualquer outro material, durante a fabricação</v>
          </cell>
        </row>
        <row r="989">
          <cell r="A989" t="str">
            <v>84238190 84238200 e 84238900</v>
          </cell>
          <cell r="B989" t="str">
            <v>13.06 Aparelhos para controlar a gramatura de tecido, papel ou qualquer outro material, durante a fabricação</v>
          </cell>
        </row>
        <row r="990">
          <cell r="A990" t="str">
            <v>84243010 84243030 e 84243090</v>
          </cell>
          <cell r="B990" t="str">
            <v>14.03 Outros       </v>
          </cell>
        </row>
        <row r="991">
          <cell r="A991" t="str">
            <v>84243020 e 84243090</v>
          </cell>
          <cell r="B991" t="str">
            <v>14.02 Máquinas e aparelhos de jato de areia ou de qualquer outro abrasivo   </v>
          </cell>
        </row>
        <row r="992">
          <cell r="A992" t="str">
            <v>84251100 a 84251990</v>
          </cell>
          <cell r="B992" t="str">
            <v>15.01 Talhas, cadernais e moitões              </v>
          </cell>
        </row>
        <row r="993">
          <cell r="A993" t="str">
            <v>84253110 a 84253990</v>
          </cell>
          <cell r="B993" t="str">
            <v>15.02 Guinchos e cabrestantes    </v>
          </cell>
        </row>
        <row r="994">
          <cell r="A994" t="str">
            <v>84282010 e 84282090</v>
          </cell>
          <cell r="B994" t="str">
            <v>15.09 Aparelhos elevadores ou transportadores pneumáticos            </v>
          </cell>
        </row>
        <row r="995">
          <cell r="A995" t="str">
            <v>84283100 a 84283990</v>
          </cell>
          <cell r="B995" t="str">
            <v>15.10 Elevadores ou transportadores, de ação contínua, para mercadorias    </v>
          </cell>
        </row>
        <row r="996">
          <cell r="A996" t="str">
            <v>84382011 e 84382019</v>
          </cell>
          <cell r="B996" t="str">
            <v>19.02 Máquinas e aparelhos para as indústrias de confeitaria            </v>
          </cell>
        </row>
        <row r="997">
          <cell r="A997" t="str">
            <v>84388020 84388090</v>
          </cell>
          <cell r="B997" t="str">
            <v>28.9</v>
          </cell>
          <cell r="C997" t="str">
            <v>Máquinas e aparelhos para a preparação de peixes, moluscos e crustáceos</v>
          </cell>
        </row>
        <row r="998">
          <cell r="A998" t="str">
            <v>84388020 e 84388090</v>
          </cell>
          <cell r="B998" t="str">
            <v>19.08 Máquinas e aparelhos para a preparação de peixes, moluscos e crustáceos     </v>
          </cell>
        </row>
        <row r="999">
          <cell r="A999" t="str">
            <v>84401011 84401019</v>
          </cell>
          <cell r="B999" t="str">
            <v>29.10</v>
          </cell>
          <cell r="C999" t="str">
            <v>Máquinas de costurar (coser) cadernos</v>
          </cell>
        </row>
        <row r="1000">
          <cell r="A1000" t="str">
            <v>84401011 e 84401019</v>
          </cell>
          <cell r="B1000" t="str">
            <v>20.04 Máquinas de costurar (coser) cadernos          </v>
          </cell>
        </row>
        <row r="1001">
          <cell r="A1001" t="str">
            <v>84401020 e 84401090</v>
          </cell>
          <cell r="B1001" t="str">
            <v>20.05 Máquinas e aparelhos para brochura ou encadernação, inclusive máquinas de costurar cadernos             </v>
          </cell>
        </row>
        <row r="1002">
          <cell r="A1002" t="str">
            <v>84411010 e 84411090</v>
          </cell>
          <cell r="B1002" t="str">
            <v>20.06 Cortadeiras             </v>
          </cell>
        </row>
        <row r="1003">
          <cell r="A1003" t="str">
            <v>84413010 e 84413090</v>
          </cell>
          <cell r="B1003" t="str">
            <v>20.08 Máquinas para fabricação de caixas, tubos, tambores ou recipientes semelhantes por qualquer processo, exceto moldagem        </v>
          </cell>
        </row>
        <row r="1004">
          <cell r="A1004" t="str">
            <v>84431110 e 84431190</v>
          </cell>
          <cell r="B1004" t="str">
            <v>a) alimentadas por bobinas           </v>
          </cell>
        </row>
        <row r="1005">
          <cell r="A1005" t="str">
            <v>84431310 a 84431390</v>
          </cell>
          <cell r="B1005" t="str">
            <v>c) outros              </v>
          </cell>
        </row>
        <row r="1006">
          <cell r="A1006" t="str">
            <v>84431710 e 84431790</v>
          </cell>
          <cell r="B1006" t="str">
            <v>21.06 Máquinas e aparelhos de impressão, heliográficos    </v>
          </cell>
        </row>
        <row r="1007">
          <cell r="A1007" t="str">
            <v>84451110 a 84451190</v>
          </cell>
          <cell r="B1007" t="str">
            <v>a) cardas             </v>
          </cell>
        </row>
        <row r="1008">
          <cell r="A1008" t="str">
            <v>84451924 84451925 e 84451929</v>
          </cell>
          <cell r="B1008" t="str">
            <v>m) Abridores de fibras ou diabos  </v>
          </cell>
        </row>
        <row r="1009">
          <cell r="A1009" t="str">
            <v>84451927 e 84451929</v>
          </cell>
          <cell r="B1009" t="str">
            <v>n) Outras             </v>
          </cell>
        </row>
        <row r="1010">
          <cell r="A1010" t="str">
            <v>84454012 a 84454019</v>
          </cell>
          <cell r="B1010" t="str">
            <v>a) Bobinadeiras automáticas         </v>
          </cell>
        </row>
        <row r="1011">
          <cell r="A1011" t="str">
            <v>84454021 e 84454029</v>
          </cell>
          <cell r="B1011" t="str">
            <v>b) Bobinadeiras não automáticas </v>
          </cell>
        </row>
        <row r="1012">
          <cell r="A1012" t="str">
            <v>84454031 e 84454039</v>
          </cell>
          <cell r="B1012" t="str">
            <v>d) Meadeiras      </v>
          </cell>
        </row>
        <row r="1013">
          <cell r="A1013" t="str">
            <v>84454040 e 84454090</v>
          </cell>
          <cell r="B1013" t="str">
            <v>e) Outras             </v>
          </cell>
        </row>
        <row r="1014">
          <cell r="A1014" t="str">
            <v>84461010 a 84463090</v>
          </cell>
          <cell r="B1014" t="str">
            <v>23.01Teares para tecidos               </v>
          </cell>
        </row>
        <row r="1015">
          <cell r="A1015" t="str">
            <v>84471100 e 84471200</v>
          </cell>
          <cell r="B1015" t="str">
            <v>23.02 Teares circulares para malhas          </v>
          </cell>
        </row>
        <row r="1016">
          <cell r="A1016" t="str">
            <v>84472021 e 84472029</v>
          </cell>
          <cell r="B1016" t="str">
            <v>a) máquinas motorizadas para tricotar        </v>
          </cell>
        </row>
        <row r="1017">
          <cell r="A1017" t="str">
            <v>84472021 e 84472029</v>
          </cell>
          <cell r="B1017" t="str">
            <v>b) máquinas tipo "Cotton" e semelhantes, para fabricação de meias, funcionando com agulha de flape  </v>
          </cell>
        </row>
        <row r="1018">
          <cell r="A1018" t="str">
            <v>84472021 e 84472029</v>
          </cell>
          <cell r="B1018" t="str">
            <v>c) máquinas para fabricação de "Jersey" e semelhantes, funcionando com agulha de flape               </v>
          </cell>
        </row>
        <row r="1019">
          <cell r="A1019" t="str">
            <v>84472021 e 84472029</v>
          </cell>
          <cell r="B1019" t="str">
            <v>d) máquinas dos tipos "Raschell", milanês ou outro, para fabricação de tecido de malha indesmalhável   </v>
          </cell>
        </row>
        <row r="1020">
          <cell r="A1020" t="str">
            <v>84472021 e 84472029</v>
          </cell>
          <cell r="B1020" t="str">
            <v>e) qualquer outro               </v>
          </cell>
        </row>
        <row r="1021">
          <cell r="A1021" t="str">
            <v>84502010 e 84502090</v>
          </cell>
          <cell r="B1021" t="str">
            <v>25.02 Máquinas de lavar, industriais, com capacidade superior a 102 kg em peso de roupa seca</v>
          </cell>
        </row>
        <row r="1022">
          <cell r="A1022" t="str">
            <v>84512910 e 84512990</v>
          </cell>
          <cell r="B1022" t="str">
            <v>25.05 Máquinas industriais de secar, de capacidade superior a 10 kg em peso de roupa seca</v>
          </cell>
        </row>
        <row r="1023">
          <cell r="A1023" t="str">
            <v>84513010 a 84513099</v>
          </cell>
          <cell r="B1023" t="str">
            <v>25.06 Máquinas e prensas para passar, incluídas as prensas fixadoras</v>
          </cell>
        </row>
        <row r="1024">
          <cell r="A1024" t="str">
            <v>84514021 e 84514029</v>
          </cell>
          <cell r="B1024" t="str">
            <v>   25.08 Máquinas para branquear ou tingir fio ou tecido</v>
          </cell>
        </row>
        <row r="1025">
          <cell r="A1025" t="str">
            <v>84515010 a 84515090</v>
          </cell>
          <cell r="B1025" t="str">
            <v>25.10 Máquinas para enrolar, desenrolar, dobrar, cortar ou dentear tecidos</v>
          </cell>
        </row>
        <row r="1026">
          <cell r="A1026" t="str">
            <v>84522922 a 84522929</v>
          </cell>
          <cell r="B1026" t="str">
            <v>b) para costurar tecidos</v>
          </cell>
        </row>
        <row r="1027">
          <cell r="A1027" t="str">
            <v>84531010 e 84531090</v>
          </cell>
          <cell r="B1027" t="str">
            <v>27.02 Máquinas e aparelhos para descarnar, dividir, estirar, pelar ou purgar couro ou pele</v>
          </cell>
        </row>
        <row r="1028">
          <cell r="A1028" t="str">
            <v>84552110 e 84552190</v>
          </cell>
          <cell r="B1028" t="str">
            <v>a) para chapas</v>
          </cell>
        </row>
        <row r="1029">
          <cell r="A1029" t="str">
            <v>84552110 e 84552190</v>
          </cell>
          <cell r="B1029" t="str">
            <v>b) para fios</v>
          </cell>
        </row>
        <row r="1030">
          <cell r="A1030" t="str">
            <v>84552110 e 84552190</v>
          </cell>
          <cell r="B1030" t="str">
            <v>c) outros</v>
          </cell>
        </row>
        <row r="1031">
          <cell r="A1031" t="str">
            <v>84552210 e 84552290</v>
          </cell>
          <cell r="B1031" t="str">
            <v>a) para chapas</v>
          </cell>
        </row>
        <row r="1032">
          <cell r="A1032" t="str">
            <v>84552210 e 84552290</v>
          </cell>
          <cell r="B1032" t="str">
            <v>b) para fios</v>
          </cell>
        </row>
        <row r="1033">
          <cell r="A1033" t="str">
            <v>84552210 e 84552290</v>
          </cell>
          <cell r="B1033" t="str">
            <v>c) outros</v>
          </cell>
        </row>
        <row r="1034">
          <cell r="A1034" t="str">
            <v>84553010 a 84553090</v>
          </cell>
          <cell r="B1034" t="str">
            <v>29.04 Cilindros de laminadores</v>
          </cell>
        </row>
        <row r="1035">
          <cell r="A1035" t="str">
            <v>84563011 a 84563090</v>
          </cell>
          <cell r="B1035" t="str">
            <v>30.01 Máquinas para usinagem por eletro-erosão</v>
          </cell>
        </row>
        <row r="1036">
          <cell r="A1036" t="str">
            <v>84572010 e 84572090</v>
          </cell>
          <cell r="B1036" t="str">
            <v>30.03 Máquinas de sistema monostático ("single station")</v>
          </cell>
        </row>
        <row r="1037">
          <cell r="A1037" t="str">
            <v>84573010 e 84573090</v>
          </cell>
          <cell r="B1037" t="str">
            <v>30.04 Máquinas de estações múltiplas</v>
          </cell>
        </row>
        <row r="1038">
          <cell r="A1038" t="str">
            <v>84581110 a 84589900</v>
          </cell>
          <cell r="B1038" t="str">
            <v>30.05 Tornos</v>
          </cell>
        </row>
        <row r="1039">
          <cell r="A1039" t="str">
            <v>84592110 a 84592199</v>
          </cell>
          <cell r="B1039" t="str">
            <v>b) de comando numérico</v>
          </cell>
        </row>
        <row r="1040">
          <cell r="A1040" t="str">
            <v>84604011 a 84604099</v>
          </cell>
          <cell r="B1040" t="str">
            <v>30.12 Máquinas para brunir</v>
          </cell>
        </row>
        <row r="1041">
          <cell r="A1041" t="str">
            <v>84609011, 84609019 e 84609090</v>
          </cell>
          <cell r="B1041" t="str">
            <v>30.14 Politriz de bancada</v>
          </cell>
        </row>
        <row r="1042">
          <cell r="A1042" t="str">
            <v>84609012, 84609019 e 84609090</v>
          </cell>
          <cell r="B1042" t="str">
            <v>30.13 Esmerilhadeiras</v>
          </cell>
        </row>
        <row r="1043">
          <cell r="A1043" t="str">
            <v>84609019 e 84609090</v>
          </cell>
          <cell r="B1043" t="str">
            <v>30.15 Outras</v>
          </cell>
        </row>
        <row r="1044">
          <cell r="A1044" t="str">
            <v>84612010 e 84612090</v>
          </cell>
          <cell r="B1044" t="str">
            <v>30.19 Outras Plainas-limadoras e máquinas para escatelar</v>
          </cell>
        </row>
        <row r="1045">
          <cell r="A1045" t="str">
            <v>84613010 e 84613090</v>
          </cell>
          <cell r="B1045" t="str">
            <v>30.20 Mandriladeiras</v>
          </cell>
        </row>
        <row r="1046">
          <cell r="A1046" t="str">
            <v>84614010 a 84614099</v>
          </cell>
          <cell r="B1046" t="str">
            <v>b) retificadoras de engrenagens</v>
          </cell>
        </row>
        <row r="1047">
          <cell r="A1047" t="str">
            <v>84614010 a 84614099</v>
          </cell>
          <cell r="B1047" t="str">
            <v>c) máquinas para acabar engrenagens, do tipo de abrasivo</v>
          </cell>
        </row>
        <row r="1048">
          <cell r="A1048" t="str">
            <v>84614010 a 84614099</v>
          </cell>
          <cell r="B1048" t="str">
            <v>d) qualquer outra</v>
          </cell>
        </row>
        <row r="1049">
          <cell r="A1049" t="str">
            <v>84614010 e 84614099</v>
          </cell>
          <cell r="B1049" t="str">
            <v>a) máquinas para cortar engrenagens</v>
          </cell>
        </row>
        <row r="1050">
          <cell r="A1050" t="str">
            <v>84619010 e 84619090</v>
          </cell>
          <cell r="B1050" t="str">
            <v>30.16 Máquinas para aplainar</v>
          </cell>
        </row>
        <row r="1051">
          <cell r="A1051" t="str">
            <v>84619010 e 84619090</v>
          </cell>
          <cell r="B1051" t="str">
            <v>30.23 Desbastadeiras</v>
          </cell>
        </row>
        <row r="1052">
          <cell r="A1052" t="str">
            <v>84619010 e 84619090</v>
          </cell>
          <cell r="B1052" t="str">
            <v>30.24 Filetadeiras</v>
          </cell>
        </row>
        <row r="1053">
          <cell r="A1053" t="str">
            <v>84619010 e 84619090</v>
          </cell>
          <cell r="B1053" t="str">
            <v>30.25 Outras</v>
          </cell>
        </row>
        <row r="1054">
          <cell r="A1054" t="str">
            <v>84621011 a 84621090</v>
          </cell>
          <cell r="B1054" t="str">
            <v>30.26 Máquinas (incluídas as prensas) para forjar ou estampar martelos, martelos-pilões e martinetes</v>
          </cell>
        </row>
        <row r="1055">
          <cell r="A1055" t="str">
            <v>84623910 e 84623990</v>
          </cell>
          <cell r="B1055" t="str">
            <v>b) outras</v>
          </cell>
        </row>
        <row r="1056">
          <cell r="A1056" t="str">
            <v>84629111 e 84629191</v>
          </cell>
          <cell r="B1056" t="str">
            <v>a) hidráulicas para moldagem de pós metálicos por sinterização</v>
          </cell>
        </row>
        <row r="1057">
          <cell r="A1057" t="str">
            <v>84629119 e 84629199</v>
          </cell>
          <cell r="B1057" t="str">
            <v>b) outras</v>
          </cell>
        </row>
        <row r="1058">
          <cell r="A1058" t="str">
            <v>84632010 a 84632099</v>
          </cell>
          <cell r="B1058" t="str">
            <v>30.34 Máquinas para fazer roscas internas ou externas por laminagem</v>
          </cell>
        </row>
        <row r="1059">
          <cell r="A1059" t="str">
            <v>84639010 e 84639090</v>
          </cell>
          <cell r="B1059" t="str">
            <v>30.37 Outras</v>
          </cell>
        </row>
        <row r="1060">
          <cell r="A1060" t="str">
            <v>84642021 e 84642029</v>
          </cell>
          <cell r="B1060" t="str">
            <v>a) para trabalhar produtos cerâmicos</v>
          </cell>
        </row>
        <row r="1061">
          <cell r="A1061" t="str">
            <v>84649011 e 84649019</v>
          </cell>
          <cell r="B1061" t="str">
            <v>b) para trabalhar vidro a frio</v>
          </cell>
        </row>
        <row r="1062">
          <cell r="A1062" t="str">
            <v>84659211 a 84659290</v>
          </cell>
          <cell r="B1062" t="str">
            <v>e) respigadeiras, molduradeiras e talhadeiras</v>
          </cell>
        </row>
        <row r="1063">
          <cell r="A1063" t="str">
            <v>84659211 a 84659290</v>
          </cell>
          <cell r="B1063" t="str">
            <v>f) outras</v>
          </cell>
        </row>
        <row r="1064">
          <cell r="A1064" t="str">
            <v>84659211 e 84659290</v>
          </cell>
          <cell r="B1064" t="str">
            <v>d) tupias              </v>
          </cell>
        </row>
        <row r="1065">
          <cell r="A1065" t="str">
            <v>84659219 e 84659290</v>
          </cell>
          <cell r="B1065" t="str">
            <v>a) plaina-desempenadeira</v>
          </cell>
        </row>
        <row r="1066">
          <cell r="A1066" t="str">
            <v>84659219 e 84659290</v>
          </cell>
          <cell r="B1066" t="str">
            <v>b) plaina de 3 ou 4 faces</v>
          </cell>
        </row>
        <row r="1067">
          <cell r="A1067" t="str">
            <v>84659219 e 84659290</v>
          </cell>
          <cell r="B1067" t="str">
            <v>c) qualquer outra plaina</v>
          </cell>
        </row>
        <row r="1068">
          <cell r="A1068" t="str">
            <v>84659511 e 84659591</v>
          </cell>
          <cell r="B1068" t="str">
            <v>a) máquinas para furar</v>
          </cell>
        </row>
        <row r="1069">
          <cell r="A1069" t="str">
            <v>84659512 e 84659592</v>
          </cell>
          <cell r="B1069" t="str">
            <v>b) outras</v>
          </cell>
        </row>
        <row r="1070">
          <cell r="A1070" t="str">
            <v>84742010 e 84742090</v>
          </cell>
          <cell r="B1070" t="str">
            <v>36.02 Máquinas e aparelhos para esmagar, moer ou pulverizar</v>
          </cell>
        </row>
        <row r="1071">
          <cell r="A1071" t="str">
            <v>84752100 e 84752990</v>
          </cell>
          <cell r="B1071" t="str">
            <v>37.04 Outras       </v>
          </cell>
        </row>
        <row r="1072">
          <cell r="A1072" t="str">
            <v>84752910 e 84752990</v>
          </cell>
          <cell r="B1072" t="str">
            <v>37.02 Máquinas para moldagem de frasco, garrafa ou qualquer outro tipo de vidro       </v>
          </cell>
        </row>
        <row r="1073">
          <cell r="A1073" t="str">
            <v>84771011 a 84771029</v>
          </cell>
          <cell r="B1073" t="str">
            <v>a) de fechamento horizontal           </v>
          </cell>
        </row>
        <row r="1074">
          <cell r="A1074" t="str">
            <v>84771091 e 84771099</v>
          </cell>
          <cell r="B1074" t="str">
            <v>b) outras              </v>
          </cell>
        </row>
        <row r="1075">
          <cell r="A1075" t="str">
            <v>84772010 e 84772090</v>
          </cell>
          <cell r="B1075" t="str">
            <v>38.02 Extrusoras               </v>
          </cell>
        </row>
        <row r="1076">
          <cell r="A1076" t="str">
            <v>84773010 e 84773090</v>
          </cell>
          <cell r="B1076" t="str">
            <v>38.03 Máquinas de soldar por insuflação   </v>
          </cell>
        </row>
        <row r="1077">
          <cell r="A1077" t="str">
            <v>84774010 e 84774090</v>
          </cell>
          <cell r="B1077" t="str">
            <v>38.04 Máquinas de soldar à vácuo e outras máquinas de termoformar            </v>
          </cell>
        </row>
        <row r="1078">
          <cell r="A1078" t="str">
            <v>84775911 e 84775919</v>
          </cell>
          <cell r="B1078" t="str">
            <v>38.06 Prensas   </v>
          </cell>
        </row>
        <row r="1079">
          <cell r="A1079" t="str">
            <v>84778010 e 84778090</v>
          </cell>
          <cell r="B1079" t="str">
            <v>38.08 Outras máquinas e aparelhos           </v>
          </cell>
        </row>
        <row r="1080">
          <cell r="A1080" t="str">
            <v>84798110 e 84798190</v>
          </cell>
          <cell r="B1080" t="str">
            <v>40.05 Outras máquinas e aparelhos para tratamento de metais, incluídas as bobinadoras para enrolamentos elétricos</v>
          </cell>
        </row>
        <row r="1081">
          <cell r="A1081" t="str">
            <v>84804100 e 84804910</v>
          </cell>
          <cell r="B1081" t="str">
            <v>a) coquilhas        </v>
          </cell>
        </row>
        <row r="1082">
          <cell r="A1082" t="str">
            <v>84804100 e 84804990</v>
          </cell>
          <cell r="B1082" t="str">
            <v>b) moldes de tipografia    </v>
          </cell>
        </row>
        <row r="1083">
          <cell r="A1083" t="str">
            <v>84804100 e 84804990</v>
          </cell>
          <cell r="B1083" t="str">
            <v>c) outros              </v>
          </cell>
        </row>
        <row r="1084">
          <cell r="A1084" t="str">
            <v>85153110 e 85153190</v>
          </cell>
          <cell r="B1084" t="str">
            <v>43.01 Máquinas e aparelhos para soldar metais por arco ou jato de plasma, inteira ou parcialmente automáticos              </v>
          </cell>
        </row>
        <row r="1085">
          <cell r="A1085">
            <v>84603900</v>
          </cell>
        </row>
        <row r="1086">
          <cell r="A1086">
            <v>84672910</v>
          </cell>
        </row>
        <row r="1087">
          <cell r="A1087">
            <v>85044010</v>
          </cell>
        </row>
        <row r="1088">
          <cell r="A1088">
            <v>84231000</v>
          </cell>
        </row>
        <row r="1089">
          <cell r="A1089">
            <v>84253990</v>
          </cell>
        </row>
        <row r="1090">
          <cell r="A1090">
            <v>84669200</v>
          </cell>
        </row>
        <row r="1091">
          <cell r="A1091">
            <v>84137090</v>
          </cell>
        </row>
        <row r="1092">
          <cell r="A1092">
            <v>85044010</v>
          </cell>
        </row>
        <row r="1093">
          <cell r="A1093">
            <v>84669350</v>
          </cell>
        </row>
        <row r="1094">
          <cell r="A1094">
            <v>84148019</v>
          </cell>
        </row>
        <row r="1095">
          <cell r="A1095">
            <v>84641000</v>
          </cell>
        </row>
        <row r="1096">
          <cell r="A1096">
            <v>84649090</v>
          </cell>
        </row>
        <row r="1097">
          <cell r="A1097">
            <v>84659290</v>
          </cell>
        </row>
        <row r="1098">
          <cell r="A1098">
            <v>84223029</v>
          </cell>
        </row>
        <row r="1099">
          <cell r="A1099">
            <v>84248990</v>
          </cell>
        </row>
        <row r="1100">
          <cell r="A1100">
            <v>84243090</v>
          </cell>
        </row>
        <row r="1101">
          <cell r="A1101">
            <v>84609090</v>
          </cell>
        </row>
        <row r="1102">
          <cell r="A1102">
            <v>84672999</v>
          </cell>
        </row>
        <row r="1103">
          <cell r="A1103">
            <v>85158090</v>
          </cell>
        </row>
        <row r="1104">
          <cell r="A1104">
            <v>84678900</v>
          </cell>
        </row>
        <row r="1105">
          <cell r="A1105">
            <v>84148090</v>
          </cell>
        </row>
        <row r="1106">
          <cell r="A1106">
            <v>84671190</v>
          </cell>
        </row>
        <row r="1107">
          <cell r="A1107">
            <v>84671900</v>
          </cell>
        </row>
        <row r="1108">
          <cell r="A1108">
            <v>84213990</v>
          </cell>
        </row>
        <row r="1109">
          <cell r="A1109">
            <v>84592900</v>
          </cell>
        </row>
        <row r="1110">
          <cell r="A1110">
            <v>84671110</v>
          </cell>
        </row>
        <row r="1111">
          <cell r="A1111">
            <v>84418000</v>
          </cell>
        </row>
        <row r="1112">
          <cell r="A1112">
            <v>84253110</v>
          </cell>
        </row>
        <row r="1113">
          <cell r="A1113">
            <v>84253910</v>
          </cell>
        </row>
        <row r="1114">
          <cell r="A1114">
            <v>85153900</v>
          </cell>
        </row>
        <row r="1115">
          <cell r="A1115">
            <v>84663000</v>
          </cell>
        </row>
        <row r="1116">
          <cell r="A1116">
            <v>84243010</v>
          </cell>
        </row>
        <row r="1117">
          <cell r="A1117">
            <v>84659310</v>
          </cell>
        </row>
        <row r="1118">
          <cell r="A1118">
            <v>84672999</v>
          </cell>
        </row>
        <row r="1119">
          <cell r="A1119">
            <v>84681000</v>
          </cell>
        </row>
        <row r="1120">
          <cell r="A1120">
            <v>84682000</v>
          </cell>
        </row>
        <row r="1121">
          <cell r="A1121">
            <v>84669340</v>
          </cell>
        </row>
        <row r="1122">
          <cell r="A1122">
            <v>85153900</v>
          </cell>
        </row>
        <row r="1123">
          <cell r="A1123">
            <v>84672993</v>
          </cell>
        </row>
        <row r="1124">
          <cell r="A1124">
            <v>84672999</v>
          </cell>
        </row>
        <row r="1125">
          <cell r="A1125">
            <v>84743900</v>
          </cell>
        </row>
        <row r="1126">
          <cell r="A1126">
            <v>84609019</v>
          </cell>
        </row>
        <row r="1127">
          <cell r="A1127">
            <v>84137080</v>
          </cell>
        </row>
        <row r="1128">
          <cell r="A1128">
            <v>84137010</v>
          </cell>
        </row>
        <row r="1129">
          <cell r="A1129">
            <v>85044040</v>
          </cell>
        </row>
        <row r="1130">
          <cell r="A1130">
            <v>84224090</v>
          </cell>
        </row>
        <row r="1131">
          <cell r="A1131">
            <v>84672992</v>
          </cell>
        </row>
        <row r="1132">
          <cell r="A1132">
            <v>84242000</v>
          </cell>
        </row>
        <row r="1133">
          <cell r="A1133">
            <v>84669330</v>
          </cell>
        </row>
        <row r="1134">
          <cell r="A1134">
            <v>84659219</v>
          </cell>
        </row>
        <row r="1135">
          <cell r="A1135">
            <v>84672999</v>
          </cell>
        </row>
        <row r="1136">
          <cell r="A1136">
            <v>84672999</v>
          </cell>
        </row>
        <row r="1137">
          <cell r="A1137">
            <v>84659190</v>
          </cell>
        </row>
        <row r="1138">
          <cell r="A1138">
            <v>84659120</v>
          </cell>
        </row>
        <row r="1139">
          <cell r="A1139">
            <v>84615020</v>
          </cell>
        </row>
        <row r="1140">
          <cell r="A1140">
            <v>84615010</v>
          </cell>
        </row>
        <row r="1141">
          <cell r="A1141">
            <v>84615090</v>
          </cell>
        </row>
        <row r="1142">
          <cell r="A1142">
            <v>84193900</v>
          </cell>
        </row>
        <row r="1143">
          <cell r="A1143">
            <v>84672999</v>
          </cell>
        </row>
        <row r="1144">
          <cell r="A1144">
            <v>84251910</v>
          </cell>
        </row>
        <row r="1145">
          <cell r="A1145">
            <v>84251990</v>
          </cell>
        </row>
        <row r="1146">
          <cell r="A1146">
            <v>84818095</v>
          </cell>
        </row>
        <row r="1147">
          <cell r="A1147">
            <v>84659900</v>
          </cell>
        </row>
        <row r="1148">
          <cell r="A1148">
            <v>84672999</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refreshError="1"/>
      <sheetData sheetId="100" refreshError="1"/>
      <sheetData sheetId="101"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C490F-836A-425C-9675-60A38BEB784D}">
  <dimension ref="I16:I22"/>
  <sheetViews>
    <sheetView topLeftCell="A13" zoomScale="196" zoomScaleNormal="196" workbookViewId="0">
      <selection activeCell="I22" sqref="I22"/>
    </sheetView>
  </sheetViews>
  <sheetFormatPr defaultRowHeight="14.4" x14ac:dyDescent="0.3"/>
  <cols>
    <col min="1" max="8" width="3.5546875" customWidth="1"/>
  </cols>
  <sheetData>
    <row r="16" spans="9:9" x14ac:dyDescent="0.3">
      <c r="I16" s="1" t="s">
        <v>0</v>
      </c>
    </row>
    <row r="18" spans="9:9" x14ac:dyDescent="0.3">
      <c r="I18" t="s">
        <v>1</v>
      </c>
    </row>
    <row r="20" spans="9:9" x14ac:dyDescent="0.3">
      <c r="I20" t="s">
        <v>7</v>
      </c>
    </row>
    <row r="22" spans="9:9" x14ac:dyDescent="0.3">
      <c r="I22" t="s">
        <v>6</v>
      </c>
    </row>
  </sheetData>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BFD03-EC51-443B-AF32-005F8EE87E85}">
  <dimension ref="A1"/>
  <sheetViews>
    <sheetView topLeftCell="A7" zoomScale="121" zoomScaleNormal="121" workbookViewId="0">
      <selection activeCell="Z27" sqref="Z27"/>
    </sheetView>
  </sheetViews>
  <sheetFormatPr defaultColWidth="8.77734375" defaultRowHeight="14.4" x14ac:dyDescent="0.3"/>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9A1A-840E-4D5D-9715-025FD7825B7F}">
  <dimension ref="A13:I21"/>
  <sheetViews>
    <sheetView topLeftCell="F9" zoomScale="186" zoomScaleNormal="186" workbookViewId="0">
      <selection activeCell="I21" sqref="I21"/>
    </sheetView>
  </sheetViews>
  <sheetFormatPr defaultRowHeight="14.4" x14ac:dyDescent="0.3"/>
  <cols>
    <col min="1" max="5" width="8.88671875" hidden="1" customWidth="1"/>
  </cols>
  <sheetData>
    <row r="13" spans="9:9" x14ac:dyDescent="0.3">
      <c r="I13" t="s">
        <v>2</v>
      </c>
    </row>
    <row r="15" spans="9:9" x14ac:dyDescent="0.3">
      <c r="I15" t="s">
        <v>5</v>
      </c>
    </row>
    <row r="17" spans="9:9" x14ac:dyDescent="0.3">
      <c r="I17" t="s">
        <v>3</v>
      </c>
    </row>
    <row r="19" spans="9:9" x14ac:dyDescent="0.3">
      <c r="I19" t="s">
        <v>4</v>
      </c>
    </row>
    <row r="21" spans="9:9" x14ac:dyDescent="0.3">
      <c r="I21" t="s">
        <v>8</v>
      </c>
    </row>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BB20-FCB9-47F8-A30A-4BB878902E32}">
  <dimension ref="Q13:R16"/>
  <sheetViews>
    <sheetView topLeftCell="A7" workbookViewId="0">
      <selection activeCell="R24" sqref="R24"/>
    </sheetView>
  </sheetViews>
  <sheetFormatPr defaultRowHeight="14.4" x14ac:dyDescent="0.3"/>
  <cols>
    <col min="17" max="17" width="16.5546875" customWidth="1"/>
    <col min="18" max="18" width="10.109375" bestFit="1" customWidth="1"/>
  </cols>
  <sheetData>
    <row r="13" spans="17:18" x14ac:dyDescent="0.3">
      <c r="Q13" t="s">
        <v>10</v>
      </c>
      <c r="R13" s="2">
        <v>16291120</v>
      </c>
    </row>
    <row r="14" spans="17:18" x14ac:dyDescent="0.3">
      <c r="Q14" t="s">
        <v>9</v>
      </c>
      <c r="R14" s="2">
        <v>7348088</v>
      </c>
    </row>
    <row r="15" spans="17:18" x14ac:dyDescent="0.3">
      <c r="Q15" t="s">
        <v>11</v>
      </c>
      <c r="R15" s="2">
        <v>1514871</v>
      </c>
    </row>
    <row r="16" spans="17:18" x14ac:dyDescent="0.3">
      <c r="Q16" t="s">
        <v>12</v>
      </c>
      <c r="R16" s="2">
        <v>230237</v>
      </c>
    </row>
  </sheetData>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62AF7-E6D7-43E4-A139-F9E2AE30B7ED}">
  <dimension ref="B7:H16"/>
  <sheetViews>
    <sheetView topLeftCell="A4" zoomScale="184" zoomScaleNormal="184" workbookViewId="0">
      <selection activeCell="K15" sqref="K15"/>
    </sheetView>
  </sheetViews>
  <sheetFormatPr defaultRowHeight="14.4" x14ac:dyDescent="0.3"/>
  <cols>
    <col min="1" max="1" width="8.88671875" customWidth="1"/>
    <col min="2" max="2" width="8.88671875" hidden="1" customWidth="1"/>
  </cols>
  <sheetData>
    <row r="7" spans="3:8" x14ac:dyDescent="0.3">
      <c r="C7" t="s">
        <v>13</v>
      </c>
    </row>
    <row r="9" spans="3:8" x14ac:dyDescent="0.3">
      <c r="C9" t="s">
        <v>14</v>
      </c>
      <c r="H9">
        <v>6750</v>
      </c>
    </row>
    <row r="10" spans="3:8" x14ac:dyDescent="0.3">
      <c r="H10">
        <f>0.2*H9</f>
        <v>1350</v>
      </c>
    </row>
    <row r="11" spans="3:8" x14ac:dyDescent="0.3">
      <c r="C11" t="s">
        <v>15</v>
      </c>
    </row>
    <row r="12" spans="3:8" x14ac:dyDescent="0.3">
      <c r="C12" t="s">
        <v>16</v>
      </c>
    </row>
    <row r="14" spans="3:8" x14ac:dyDescent="0.3">
      <c r="C14" t="s">
        <v>17</v>
      </c>
    </row>
    <row r="15" spans="3:8" x14ac:dyDescent="0.3">
      <c r="C15" t="s">
        <v>18</v>
      </c>
    </row>
    <row r="16" spans="3:8" x14ac:dyDescent="0.3">
      <c r="C16" t="s">
        <v>19</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3C614-1D20-476C-ABD7-5C4C2DE9D79A}">
  <dimension ref="P9:Q36"/>
  <sheetViews>
    <sheetView workbookViewId="0">
      <selection activeCell="Q35" sqref="Q35"/>
    </sheetView>
  </sheetViews>
  <sheetFormatPr defaultRowHeight="14.4" x14ac:dyDescent="0.3"/>
  <sheetData>
    <row r="9" spans="16:16" x14ac:dyDescent="0.3">
      <c r="P9" t="s">
        <v>47</v>
      </c>
    </row>
    <row r="11" spans="16:16" x14ac:dyDescent="0.3">
      <c r="P11" t="s">
        <v>48</v>
      </c>
    </row>
    <row r="13" spans="16:16" x14ac:dyDescent="0.3">
      <c r="P13" t="s">
        <v>49</v>
      </c>
    </row>
    <row r="15" spans="16:16" x14ac:dyDescent="0.3">
      <c r="P15" t="s">
        <v>50</v>
      </c>
    </row>
    <row r="17" spans="16:16" x14ac:dyDescent="0.3">
      <c r="P17" t="s">
        <v>51</v>
      </c>
    </row>
    <row r="19" spans="16:16" x14ac:dyDescent="0.3">
      <c r="P19" t="s">
        <v>52</v>
      </c>
    </row>
    <row r="25" spans="16:16" x14ac:dyDescent="0.3">
      <c r="P25" t="s">
        <v>67</v>
      </c>
    </row>
    <row r="27" spans="16:16" x14ac:dyDescent="0.3">
      <c r="P27" t="s">
        <v>65</v>
      </c>
    </row>
    <row r="28" spans="16:16" x14ac:dyDescent="0.3">
      <c r="P28" t="s">
        <v>66</v>
      </c>
    </row>
    <row r="30" spans="16:16" x14ac:dyDescent="0.3">
      <c r="P30" t="s">
        <v>68</v>
      </c>
    </row>
    <row r="31" spans="16:16" x14ac:dyDescent="0.3">
      <c r="P31" t="s">
        <v>69</v>
      </c>
    </row>
    <row r="35" spans="16:17" x14ac:dyDescent="0.3">
      <c r="P35" t="s">
        <v>25</v>
      </c>
      <c r="Q35" t="s">
        <v>79</v>
      </c>
    </row>
    <row r="36" spans="16:17" x14ac:dyDescent="0.3">
      <c r="Q36" t="s">
        <v>80</v>
      </c>
    </row>
  </sheetData>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CB44A-1032-486E-B289-5660DFDC4576}">
  <dimension ref="A1:F29"/>
  <sheetViews>
    <sheetView topLeftCell="A7" zoomScale="167" zoomScaleNormal="167" workbookViewId="0">
      <selection activeCell="D25" sqref="D25"/>
    </sheetView>
  </sheetViews>
  <sheetFormatPr defaultColWidth="8.77734375" defaultRowHeight="14.4" x14ac:dyDescent="0.3"/>
  <cols>
    <col min="1" max="1" width="12.44140625" customWidth="1"/>
    <col min="2" max="2" width="11.6640625" customWidth="1"/>
    <col min="3" max="3" width="14.44140625" customWidth="1"/>
    <col min="4" max="4" width="15.44140625" style="10" customWidth="1"/>
    <col min="5" max="5" width="16.77734375" customWidth="1"/>
    <col min="6" max="6" width="15.44140625" bestFit="1" customWidth="1"/>
  </cols>
  <sheetData>
    <row r="1" spans="1:6" x14ac:dyDescent="0.3">
      <c r="C1" s="36" t="s">
        <v>20</v>
      </c>
      <c r="D1" s="36"/>
      <c r="E1" s="36"/>
      <c r="F1" s="36"/>
    </row>
    <row r="2" spans="1:6" x14ac:dyDescent="0.3">
      <c r="C2" s="36"/>
      <c r="D2" s="36"/>
      <c r="E2" s="36"/>
      <c r="F2" s="36"/>
    </row>
    <row r="3" spans="1:6" x14ac:dyDescent="0.3">
      <c r="C3" s="36"/>
      <c r="D3" s="36"/>
      <c r="E3" s="36"/>
      <c r="F3" s="36"/>
    </row>
    <row r="4" spans="1:6" x14ac:dyDescent="0.3">
      <c r="C4" s="36"/>
      <c r="D4" s="36"/>
      <c r="E4" s="36"/>
      <c r="F4" s="36"/>
    </row>
    <row r="5" spans="1:6" x14ac:dyDescent="0.3">
      <c r="C5" s="36"/>
      <c r="D5" s="36"/>
      <c r="E5" s="36"/>
      <c r="F5" s="36"/>
    </row>
    <row r="6" spans="1:6" x14ac:dyDescent="0.3">
      <c r="C6" s="37"/>
      <c r="D6" s="37"/>
      <c r="E6" s="37"/>
      <c r="F6" s="37"/>
    </row>
    <row r="7" spans="1:6" x14ac:dyDescent="0.3">
      <c r="A7" s="3" t="s">
        <v>21</v>
      </c>
      <c r="B7" s="3" t="s">
        <v>22</v>
      </c>
      <c r="C7" s="3" t="s">
        <v>23</v>
      </c>
      <c r="D7" s="35" t="s">
        <v>24</v>
      </c>
      <c r="E7" s="35"/>
      <c r="F7" s="3" t="s">
        <v>25</v>
      </c>
    </row>
    <row r="8" spans="1:6" x14ac:dyDescent="0.3">
      <c r="A8" s="4" t="s">
        <v>26</v>
      </c>
      <c r="B8" s="5">
        <v>0.04</v>
      </c>
      <c r="C8" s="4">
        <v>0</v>
      </c>
      <c r="D8" s="4">
        <v>0</v>
      </c>
      <c r="E8" s="6">
        <v>180000</v>
      </c>
      <c r="F8" s="7">
        <v>0.34</v>
      </c>
    </row>
    <row r="9" spans="1:6" x14ac:dyDescent="0.3">
      <c r="A9" s="4" t="s">
        <v>27</v>
      </c>
      <c r="B9" s="5">
        <v>7.2999999999999995E-2</v>
      </c>
      <c r="C9" s="6">
        <v>5940</v>
      </c>
      <c r="D9" s="6">
        <v>180000.01</v>
      </c>
      <c r="E9" s="6">
        <v>360000</v>
      </c>
      <c r="F9" s="7">
        <v>0.34</v>
      </c>
    </row>
    <row r="10" spans="1:6" x14ac:dyDescent="0.3">
      <c r="A10" s="4" t="s">
        <v>28</v>
      </c>
      <c r="B10" s="5">
        <v>9.5000000000000001E-2</v>
      </c>
      <c r="C10" s="6">
        <v>13860</v>
      </c>
      <c r="D10" s="6">
        <v>360000.01</v>
      </c>
      <c r="E10" s="6">
        <v>720000</v>
      </c>
      <c r="F10" s="7">
        <v>0.33500000000000002</v>
      </c>
    </row>
    <row r="11" spans="1:6" x14ac:dyDescent="0.3">
      <c r="A11" s="4" t="s">
        <v>29</v>
      </c>
      <c r="B11" s="5">
        <v>0.107</v>
      </c>
      <c r="C11" s="6">
        <v>22500</v>
      </c>
      <c r="D11" s="6">
        <v>720000.01</v>
      </c>
      <c r="E11" s="6">
        <v>1800000</v>
      </c>
      <c r="F11" s="7">
        <v>0.33500000000000002</v>
      </c>
    </row>
    <row r="12" spans="1:6" x14ac:dyDescent="0.3">
      <c r="A12" s="4" t="s">
        <v>30</v>
      </c>
      <c r="B12" s="5">
        <v>0.14299999999999999</v>
      </c>
      <c r="C12" s="6">
        <v>87300</v>
      </c>
      <c r="D12" s="6">
        <v>1800000.01</v>
      </c>
      <c r="E12" s="6">
        <v>3600000</v>
      </c>
      <c r="F12" s="7">
        <v>0.33500000000000002</v>
      </c>
    </row>
    <row r="13" spans="1:6" x14ac:dyDescent="0.3">
      <c r="A13" s="4" t="s">
        <v>31</v>
      </c>
      <c r="B13" s="5">
        <v>0.19</v>
      </c>
      <c r="C13" s="6">
        <v>378000</v>
      </c>
      <c r="D13" s="6">
        <v>3600000.01</v>
      </c>
      <c r="E13" s="6">
        <v>4800000</v>
      </c>
      <c r="F13" s="7" t="s">
        <v>32</v>
      </c>
    </row>
    <row r="15" spans="1:6" x14ac:dyDescent="0.3">
      <c r="A15" s="38" t="s">
        <v>33</v>
      </c>
      <c r="B15" s="39"/>
      <c r="C15" s="39"/>
      <c r="D15" s="40"/>
    </row>
    <row r="16" spans="1:6" x14ac:dyDescent="0.3">
      <c r="A16" s="33" t="s">
        <v>34</v>
      </c>
      <c r="B16" s="33"/>
      <c r="C16" s="33"/>
      <c r="D16" s="6">
        <f>12*60000</f>
        <v>720000</v>
      </c>
    </row>
    <row r="17" spans="1:4" x14ac:dyDescent="0.3">
      <c r="A17" s="33" t="s">
        <v>35</v>
      </c>
      <c r="B17" s="33"/>
      <c r="C17" s="33"/>
      <c r="D17" s="6">
        <v>30</v>
      </c>
    </row>
    <row r="18" spans="1:4" x14ac:dyDescent="0.3">
      <c r="A18" s="33" t="s">
        <v>36</v>
      </c>
      <c r="B18" s="33"/>
      <c r="C18" s="33"/>
      <c r="D18" s="6">
        <v>30</v>
      </c>
    </row>
    <row r="19" spans="1:4" x14ac:dyDescent="0.3">
      <c r="A19" s="33" t="s">
        <v>37</v>
      </c>
      <c r="B19" s="33"/>
      <c r="C19" s="33"/>
      <c r="D19" s="6">
        <v>60000</v>
      </c>
    </row>
    <row r="21" spans="1:4" x14ac:dyDescent="0.3">
      <c r="A21" s="35" t="s">
        <v>38</v>
      </c>
      <c r="B21" s="35"/>
      <c r="C21" s="35"/>
      <c r="D21" s="35"/>
    </row>
    <row r="22" spans="1:4" x14ac:dyDescent="0.3">
      <c r="A22" s="33" t="s">
        <v>39</v>
      </c>
      <c r="B22" s="33"/>
      <c r="C22" s="33"/>
      <c r="D22" s="5" cm="1">
        <f t="array" ref="D22">_xlfn.IFS(D16&gt;D13,B13,D16&gt;D12,B12,D16&gt;D11,B11,D16&gt;D10,B10,D16&gt;D9,B9,D16&gt;D8,B8)</f>
        <v>9.5000000000000001E-2</v>
      </c>
    </row>
    <row r="23" spans="1:4" x14ac:dyDescent="0.3">
      <c r="A23" s="33" t="s">
        <v>40</v>
      </c>
      <c r="B23" s="33"/>
      <c r="C23" s="33"/>
      <c r="D23" s="6" cm="1">
        <f t="array" ref="D23">_xlfn.IFS(D22=B13,C13,D22=B12,C12,D22=B11,C11,D22=B10,C10,D22=B9,C9,D22=B8,C8)</f>
        <v>13860</v>
      </c>
    </row>
    <row r="24" spans="1:4" x14ac:dyDescent="0.3">
      <c r="A24" s="34" t="s">
        <v>41</v>
      </c>
      <c r="B24" s="34"/>
      <c r="C24" s="34"/>
      <c r="D24" s="8">
        <f>(D16*D22-D23)/D16</f>
        <v>7.5749999999999998E-2</v>
      </c>
    </row>
    <row r="25" spans="1:4" x14ac:dyDescent="0.3">
      <c r="A25" s="34" t="s">
        <v>42</v>
      </c>
      <c r="B25" s="34"/>
      <c r="C25" s="34"/>
      <c r="D25" s="8">
        <f>D24*(1-D26)</f>
        <v>5.0373750000000002E-2</v>
      </c>
    </row>
    <row r="26" spans="1:4" x14ac:dyDescent="0.3">
      <c r="A26" s="33" t="s">
        <v>43</v>
      </c>
      <c r="B26" s="33"/>
      <c r="C26" s="33"/>
      <c r="D26" s="5">
        <f>IF(D16&lt;360000,0.34,0.335)</f>
        <v>0.33500000000000002</v>
      </c>
    </row>
    <row r="27" spans="1:4" x14ac:dyDescent="0.3">
      <c r="A27" s="33" t="s">
        <v>44</v>
      </c>
      <c r="B27" s="33"/>
      <c r="C27" s="33"/>
      <c r="D27" s="6">
        <f>D17*D24</f>
        <v>2.2725</v>
      </c>
    </row>
    <row r="28" spans="1:4" x14ac:dyDescent="0.3">
      <c r="A28" s="33" t="s">
        <v>45</v>
      </c>
      <c r="B28" s="33"/>
      <c r="C28" s="33"/>
      <c r="D28" s="6">
        <f>D18*D25</f>
        <v>1.5112125000000001</v>
      </c>
    </row>
    <row r="29" spans="1:4" x14ac:dyDescent="0.3">
      <c r="A29" s="34" t="s">
        <v>46</v>
      </c>
      <c r="B29" s="34"/>
      <c r="C29" s="34"/>
      <c r="D29" s="9">
        <f>D28+D27</f>
        <v>3.7837125</v>
      </c>
    </row>
  </sheetData>
  <mergeCells count="16">
    <mergeCell ref="A18:C18"/>
    <mergeCell ref="C1:F6"/>
    <mergeCell ref="D7:E7"/>
    <mergeCell ref="A15:D15"/>
    <mergeCell ref="A16:C16"/>
    <mergeCell ref="A17:C17"/>
    <mergeCell ref="A26:C26"/>
    <mergeCell ref="A27:C27"/>
    <mergeCell ref="A28:C28"/>
    <mergeCell ref="A29:C29"/>
    <mergeCell ref="A19:C19"/>
    <mergeCell ref="A21:D21"/>
    <mergeCell ref="A22:C22"/>
    <mergeCell ref="A23:C23"/>
    <mergeCell ref="A24:C24"/>
    <mergeCell ref="A25:C25"/>
  </mergeCells>
  <pageMargins left="0.511811024" right="0.511811024" top="0.78740157499999996" bottom="0.78740157499999996" header="0.31496062000000002" footer="0.31496062000000002"/>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931F8-1D42-446E-A11B-956A6463C356}">
  <dimension ref="C2:W20"/>
  <sheetViews>
    <sheetView topLeftCell="A7" zoomScale="191" zoomScaleNormal="191" workbookViewId="0">
      <selection activeCell="E21" sqref="E21"/>
    </sheetView>
  </sheetViews>
  <sheetFormatPr defaultRowHeight="14.4" x14ac:dyDescent="0.3"/>
  <cols>
    <col min="16" max="16" width="16.33203125" style="10" customWidth="1"/>
    <col min="17" max="17" width="8.88671875" style="10"/>
    <col min="18" max="18" width="10.5546875" style="10" bestFit="1" customWidth="1"/>
    <col min="19" max="19" width="8.88671875" style="10"/>
    <col min="20" max="20" width="9.21875" style="10" bestFit="1" customWidth="1"/>
    <col min="21" max="23" width="8.88671875" style="10"/>
  </cols>
  <sheetData>
    <row r="2" spans="3:23" x14ac:dyDescent="0.3">
      <c r="C2" s="1" t="s">
        <v>47</v>
      </c>
    </row>
    <row r="3" spans="3:23" x14ac:dyDescent="0.3">
      <c r="C3" t="s">
        <v>53</v>
      </c>
    </row>
    <row r="4" spans="3:23" x14ac:dyDescent="0.3">
      <c r="P4" s="10" t="s">
        <v>81</v>
      </c>
      <c r="Q4" s="14">
        <v>0.04</v>
      </c>
      <c r="R4" s="15">
        <v>100</v>
      </c>
      <c r="S4" s="15">
        <f>Q4*R4</f>
        <v>4</v>
      </c>
      <c r="T4" s="11">
        <f>23-4</f>
        <v>19</v>
      </c>
    </row>
    <row r="5" spans="3:23" s="1" customFormat="1" x14ac:dyDescent="0.3">
      <c r="C5" s="1" t="s">
        <v>48</v>
      </c>
      <c r="Q5" s="14">
        <v>0.18</v>
      </c>
      <c r="R5" s="15">
        <v>50</v>
      </c>
      <c r="S5" s="15">
        <f>Q5*R5</f>
        <v>9</v>
      </c>
      <c r="U5" s="12"/>
      <c r="V5" s="12"/>
      <c r="W5" s="12"/>
    </row>
    <row r="6" spans="3:23" x14ac:dyDescent="0.3">
      <c r="C6" t="s">
        <v>54</v>
      </c>
      <c r="S6" s="15">
        <f>S4-S5</f>
        <v>-5</v>
      </c>
    </row>
    <row r="8" spans="3:23" x14ac:dyDescent="0.3">
      <c r="C8" s="1" t="s">
        <v>56</v>
      </c>
      <c r="P8" s="13" t="s">
        <v>62</v>
      </c>
      <c r="Q8" s="13" t="s">
        <v>63</v>
      </c>
      <c r="R8" s="13" t="s">
        <v>64</v>
      </c>
      <c r="S8" s="13" t="s">
        <v>25</v>
      </c>
    </row>
    <row r="9" spans="3:23" x14ac:dyDescent="0.3">
      <c r="C9" t="s">
        <v>55</v>
      </c>
      <c r="P9" s="5">
        <v>1.2E-2</v>
      </c>
      <c r="Q9" s="5">
        <v>1.0800000000000001E-2</v>
      </c>
      <c r="R9" s="5">
        <v>3.6499999999999998E-2</v>
      </c>
      <c r="S9" s="4" t="s">
        <v>70</v>
      </c>
    </row>
    <row r="11" spans="3:23" x14ac:dyDescent="0.3">
      <c r="C11" s="1" t="s">
        <v>49</v>
      </c>
      <c r="P11" s="13" t="s">
        <v>72</v>
      </c>
      <c r="Q11" s="5">
        <f>R9+Q9+P9</f>
        <v>5.9299999999999992E-2</v>
      </c>
    </row>
    <row r="12" spans="3:23" x14ac:dyDescent="0.3">
      <c r="C12" t="s">
        <v>57</v>
      </c>
    </row>
    <row r="13" spans="3:23" x14ac:dyDescent="0.3">
      <c r="P13" s="41" t="s">
        <v>67</v>
      </c>
      <c r="Q13" s="41"/>
    </row>
    <row r="14" spans="3:23" x14ac:dyDescent="0.3">
      <c r="C14" s="1" t="s">
        <v>51</v>
      </c>
      <c r="P14" s="5" t="s">
        <v>71</v>
      </c>
      <c r="Q14" s="5">
        <v>0.35799999999999998</v>
      </c>
    </row>
    <row r="15" spans="3:23" x14ac:dyDescent="0.3">
      <c r="C15" t="s">
        <v>58</v>
      </c>
    </row>
    <row r="16" spans="3:23" x14ac:dyDescent="0.3">
      <c r="C16" t="s">
        <v>59</v>
      </c>
    </row>
    <row r="17" spans="3:3" x14ac:dyDescent="0.3">
      <c r="C17" t="s">
        <v>60</v>
      </c>
    </row>
    <row r="18" spans="3:3" x14ac:dyDescent="0.3">
      <c r="C18" t="s">
        <v>61</v>
      </c>
    </row>
    <row r="20" spans="3:3" x14ac:dyDescent="0.3">
      <c r="C20" s="1" t="s">
        <v>52</v>
      </c>
    </row>
  </sheetData>
  <mergeCells count="1">
    <mergeCell ref="P13:Q13"/>
  </mergeCells>
  <pageMargins left="0.511811024" right="0.511811024" top="0.78740157499999996" bottom="0.78740157499999996" header="0.31496062000000002" footer="0.31496062000000002"/>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7996D-2536-4A17-AE76-77633B548469}">
  <dimension ref="C2:W24"/>
  <sheetViews>
    <sheetView zoomScale="143" zoomScaleNormal="143" workbookViewId="0">
      <selection activeCell="D16" sqref="D16"/>
    </sheetView>
  </sheetViews>
  <sheetFormatPr defaultRowHeight="14.4" x14ac:dyDescent="0.3"/>
  <cols>
    <col min="2" max="2" width="9.6640625" bestFit="1" customWidth="1"/>
    <col min="3" max="3" width="10.77734375" customWidth="1"/>
    <col min="16" max="16" width="16.33203125" style="10" customWidth="1"/>
    <col min="17" max="17" width="8.88671875" style="10"/>
    <col min="18" max="18" width="10.5546875" style="10" bestFit="1" customWidth="1"/>
    <col min="19" max="23" width="8.88671875" style="10"/>
  </cols>
  <sheetData>
    <row r="2" spans="3:23" x14ac:dyDescent="0.3">
      <c r="C2" s="1" t="s">
        <v>47</v>
      </c>
    </row>
    <row r="3" spans="3:23" x14ac:dyDescent="0.3">
      <c r="C3" t="s">
        <v>73</v>
      </c>
      <c r="D3" t="s">
        <v>53</v>
      </c>
    </row>
    <row r="4" spans="3:23" x14ac:dyDescent="0.3">
      <c r="C4" t="s">
        <v>74</v>
      </c>
      <c r="D4" t="s">
        <v>77</v>
      </c>
    </row>
    <row r="6" spans="3:23" s="1" customFormat="1" x14ac:dyDescent="0.3">
      <c r="C6" s="1" t="s">
        <v>48</v>
      </c>
      <c r="U6" s="12"/>
      <c r="V6" s="12"/>
      <c r="W6" s="12"/>
    </row>
    <row r="7" spans="3:23" x14ac:dyDescent="0.3">
      <c r="C7" t="s">
        <v>73</v>
      </c>
      <c r="D7" t="s">
        <v>54</v>
      </c>
    </row>
    <row r="8" spans="3:23" x14ac:dyDescent="0.3">
      <c r="C8" t="s">
        <v>74</v>
      </c>
      <c r="D8" t="s">
        <v>78</v>
      </c>
    </row>
    <row r="10" spans="3:23" x14ac:dyDescent="0.3">
      <c r="C10" s="1" t="s">
        <v>56</v>
      </c>
      <c r="P10" s="13" t="s">
        <v>62</v>
      </c>
      <c r="Q10" s="13" t="s">
        <v>63</v>
      </c>
      <c r="R10" s="13" t="s">
        <v>64</v>
      </c>
      <c r="S10" s="13" t="s">
        <v>25</v>
      </c>
    </row>
    <row r="11" spans="3:23" x14ac:dyDescent="0.3">
      <c r="C11" t="s">
        <v>73</v>
      </c>
      <c r="D11" t="s">
        <v>55</v>
      </c>
      <c r="P11" s="5"/>
      <c r="Q11" s="5"/>
      <c r="R11" s="5">
        <v>3.6499999999999998E-2</v>
      </c>
      <c r="S11" s="4" t="s">
        <v>70</v>
      </c>
    </row>
    <row r="12" spans="3:23" x14ac:dyDescent="0.3">
      <c r="C12" t="s">
        <v>74</v>
      </c>
      <c r="D12" t="s">
        <v>75</v>
      </c>
      <c r="P12" s="11"/>
      <c r="Q12" s="11"/>
      <c r="R12" s="11"/>
    </row>
    <row r="14" spans="3:23" x14ac:dyDescent="0.3">
      <c r="C14" s="1" t="s">
        <v>49</v>
      </c>
      <c r="P14" s="13" t="s">
        <v>72</v>
      </c>
      <c r="Q14" s="5">
        <f>R11+Q11+P11</f>
        <v>3.6499999999999998E-2</v>
      </c>
    </row>
    <row r="15" spans="3:23" x14ac:dyDescent="0.3">
      <c r="C15" t="s">
        <v>73</v>
      </c>
      <c r="D15" t="s">
        <v>57</v>
      </c>
    </row>
    <row r="16" spans="3:23" x14ac:dyDescent="0.3">
      <c r="C16" t="s">
        <v>74</v>
      </c>
      <c r="D16" t="s">
        <v>76</v>
      </c>
    </row>
    <row r="17" spans="3:17" x14ac:dyDescent="0.3">
      <c r="P17" s="41" t="s">
        <v>67</v>
      </c>
      <c r="Q17" s="41"/>
    </row>
    <row r="18" spans="3:17" x14ac:dyDescent="0.3">
      <c r="C18" s="1" t="s">
        <v>51</v>
      </c>
      <c r="P18" s="5" t="s">
        <v>71</v>
      </c>
      <c r="Q18" s="5">
        <v>0.35799999999999998</v>
      </c>
    </row>
    <row r="19" spans="3:17" x14ac:dyDescent="0.3">
      <c r="C19" t="s">
        <v>58</v>
      </c>
    </row>
    <row r="20" spans="3:17" x14ac:dyDescent="0.3">
      <c r="C20" t="s">
        <v>59</v>
      </c>
    </row>
    <row r="21" spans="3:17" x14ac:dyDescent="0.3">
      <c r="C21" t="s">
        <v>60</v>
      </c>
    </row>
    <row r="22" spans="3:17" x14ac:dyDescent="0.3">
      <c r="C22" t="s">
        <v>61</v>
      </c>
    </row>
    <row r="24" spans="3:17" x14ac:dyDescent="0.3">
      <c r="C24" s="1" t="s">
        <v>52</v>
      </c>
    </row>
  </sheetData>
  <mergeCells count="1">
    <mergeCell ref="P17:Q17"/>
  </mergeCells>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13326-160F-410B-8713-00D1C49E8272}">
  <dimension ref="A1:O40"/>
  <sheetViews>
    <sheetView tabSelected="1" workbookViewId="0">
      <selection activeCell="L20" sqref="L20"/>
    </sheetView>
  </sheetViews>
  <sheetFormatPr defaultRowHeight="14.4" x14ac:dyDescent="0.3"/>
  <cols>
    <col min="1" max="1" width="32.33203125" customWidth="1"/>
    <col min="2" max="2" width="11.6640625" style="10" bestFit="1" customWidth="1"/>
    <col min="3" max="3" width="11.21875" style="10" customWidth="1"/>
    <col min="4" max="4" width="10.109375" style="10" bestFit="1" customWidth="1"/>
    <col min="5" max="5" width="11.6640625" style="10" customWidth="1"/>
    <col min="6" max="6" width="11.44140625" customWidth="1"/>
    <col min="7" max="8" width="10.109375" bestFit="1" customWidth="1"/>
    <col min="11" max="11" width="8.88671875" style="10"/>
    <col min="12" max="12" width="10.109375" bestFit="1" customWidth="1"/>
    <col min="14" max="14" width="21.21875" customWidth="1"/>
    <col min="15" max="15" width="9.109375" bestFit="1" customWidth="1"/>
  </cols>
  <sheetData>
    <row r="1" spans="1:15" x14ac:dyDescent="0.3">
      <c r="A1" s="26" t="s">
        <v>82</v>
      </c>
      <c r="B1" s="27" t="s">
        <v>92</v>
      </c>
      <c r="C1" s="27" t="s">
        <v>93</v>
      </c>
      <c r="D1" s="27" t="s">
        <v>94</v>
      </c>
      <c r="E1" s="27" t="s">
        <v>95</v>
      </c>
      <c r="F1" s="27" t="s">
        <v>99</v>
      </c>
      <c r="G1" s="27" t="s">
        <v>25</v>
      </c>
      <c r="H1" s="27" t="s">
        <v>95</v>
      </c>
      <c r="I1" s="27" t="s">
        <v>94</v>
      </c>
      <c r="J1" s="27" t="s">
        <v>103</v>
      </c>
      <c r="K1" s="27" t="s">
        <v>133</v>
      </c>
      <c r="L1" s="27" t="s">
        <v>98</v>
      </c>
      <c r="N1" s="28" t="s">
        <v>104</v>
      </c>
      <c r="O1" s="46">
        <v>0.28000000000000003</v>
      </c>
    </row>
    <row r="2" spans="1:15" x14ac:dyDescent="0.3">
      <c r="A2" s="42" t="s">
        <v>83</v>
      </c>
      <c r="B2" s="43"/>
      <c r="C2" s="44">
        <v>0.1</v>
      </c>
      <c r="D2" s="44">
        <v>0.03</v>
      </c>
      <c r="E2" s="44">
        <v>0</v>
      </c>
      <c r="F2" s="44">
        <v>0.18</v>
      </c>
      <c r="G2" s="6">
        <f>F2*B2*C2</f>
        <v>0</v>
      </c>
      <c r="H2" s="17">
        <f>E2*B2</f>
        <v>0</v>
      </c>
      <c r="I2" s="17">
        <f>D2*B2</f>
        <v>0</v>
      </c>
      <c r="J2" s="17">
        <f>IF(E2=0,((B2+I2)*(0.18-F2)),0)</f>
        <v>0</v>
      </c>
      <c r="K2" s="45">
        <v>2.5</v>
      </c>
      <c r="L2" s="17">
        <f t="shared" ref="L2:L11" si="0">K2*B2</f>
        <v>0</v>
      </c>
      <c r="N2" s="28" t="s">
        <v>105</v>
      </c>
      <c r="O2" s="47">
        <v>0.08</v>
      </c>
    </row>
    <row r="3" spans="1:15" x14ac:dyDescent="0.3">
      <c r="A3" s="42" t="s">
        <v>84</v>
      </c>
      <c r="B3" s="43"/>
      <c r="C3" s="44">
        <v>0.1</v>
      </c>
      <c r="D3" s="44">
        <v>0.03</v>
      </c>
      <c r="E3" s="44">
        <v>0.23</v>
      </c>
      <c r="F3" s="44">
        <v>0.18</v>
      </c>
      <c r="G3" s="6">
        <f t="shared" ref="G3:G11" si="1">F3*B3*C3</f>
        <v>0</v>
      </c>
      <c r="H3" s="17">
        <f t="shared" ref="H3:H11" si="2">E3*B3</f>
        <v>0</v>
      </c>
      <c r="I3" s="17">
        <f t="shared" ref="I3:I11" si="3">D3*B3</f>
        <v>0</v>
      </c>
      <c r="J3" s="17">
        <f t="shared" ref="J3:J11" si="4">IF(E3=0,((B3+I3)*(0.18-F3)),0)</f>
        <v>0</v>
      </c>
      <c r="K3" s="45">
        <v>2.5</v>
      </c>
      <c r="L3" s="17">
        <f t="shared" si="0"/>
        <v>0</v>
      </c>
      <c r="N3" s="28" t="s">
        <v>106</v>
      </c>
      <c r="O3" s="47">
        <v>0.06</v>
      </c>
    </row>
    <row r="4" spans="1:15" x14ac:dyDescent="0.3">
      <c r="A4" s="42" t="s">
        <v>85</v>
      </c>
      <c r="B4" s="43">
        <v>20000</v>
      </c>
      <c r="C4" s="44">
        <v>0.1</v>
      </c>
      <c r="D4" s="44">
        <v>0.03</v>
      </c>
      <c r="E4" s="44">
        <v>0</v>
      </c>
      <c r="F4" s="44">
        <v>0.18</v>
      </c>
      <c r="G4" s="6">
        <f t="shared" si="1"/>
        <v>360</v>
      </c>
      <c r="H4" s="17">
        <f t="shared" si="2"/>
        <v>0</v>
      </c>
      <c r="I4" s="17">
        <f t="shared" si="3"/>
        <v>600</v>
      </c>
      <c r="J4" s="17">
        <f t="shared" si="4"/>
        <v>0</v>
      </c>
      <c r="K4" s="45">
        <v>2.5</v>
      </c>
      <c r="L4" s="17">
        <f t="shared" si="0"/>
        <v>50000</v>
      </c>
      <c r="N4" s="29" t="s">
        <v>120</v>
      </c>
      <c r="O4" s="48">
        <v>0.2</v>
      </c>
    </row>
    <row r="5" spans="1:15" x14ac:dyDescent="0.3">
      <c r="A5" s="42" t="s">
        <v>86</v>
      </c>
      <c r="B5" s="43">
        <v>100000</v>
      </c>
      <c r="C5" s="44">
        <v>0.1</v>
      </c>
      <c r="D5" s="44">
        <v>0.03</v>
      </c>
      <c r="E5" s="44">
        <v>0.23</v>
      </c>
      <c r="F5" s="44">
        <v>0.18</v>
      </c>
      <c r="G5" s="6">
        <f t="shared" si="1"/>
        <v>1800</v>
      </c>
      <c r="H5" s="17">
        <f t="shared" si="2"/>
        <v>23000</v>
      </c>
      <c r="I5" s="17">
        <f t="shared" si="3"/>
        <v>3000</v>
      </c>
      <c r="J5" s="17">
        <f t="shared" si="4"/>
        <v>0</v>
      </c>
      <c r="K5" s="45">
        <v>2</v>
      </c>
      <c r="L5" s="17">
        <f t="shared" si="0"/>
        <v>200000</v>
      </c>
      <c r="N5" s="22"/>
    </row>
    <row r="6" spans="1:15" x14ac:dyDescent="0.3">
      <c r="A6" s="42" t="s">
        <v>87</v>
      </c>
      <c r="B6" s="43">
        <v>20000</v>
      </c>
      <c r="C6" s="44">
        <v>0.1</v>
      </c>
      <c r="D6" s="44">
        <v>0.03</v>
      </c>
      <c r="E6" s="44">
        <v>0</v>
      </c>
      <c r="F6" s="44">
        <v>0.12</v>
      </c>
      <c r="G6" s="6">
        <f t="shared" si="1"/>
        <v>240</v>
      </c>
      <c r="H6" s="17">
        <f t="shared" si="2"/>
        <v>0</v>
      </c>
      <c r="I6" s="17">
        <f t="shared" si="3"/>
        <v>600</v>
      </c>
      <c r="J6" s="17">
        <f t="shared" si="4"/>
        <v>1236</v>
      </c>
      <c r="K6" s="45">
        <v>2.5</v>
      </c>
      <c r="L6" s="17">
        <f t="shared" si="0"/>
        <v>50000</v>
      </c>
      <c r="N6" s="25" t="s">
        <v>107</v>
      </c>
      <c r="O6" s="49">
        <v>10000</v>
      </c>
    </row>
    <row r="7" spans="1:15" x14ac:dyDescent="0.3">
      <c r="A7" s="42" t="s">
        <v>88</v>
      </c>
      <c r="B7" s="43">
        <v>30000</v>
      </c>
      <c r="C7" s="44">
        <v>0.1</v>
      </c>
      <c r="D7" s="44">
        <v>0.03</v>
      </c>
      <c r="E7" s="44">
        <v>0.23</v>
      </c>
      <c r="F7" s="44">
        <v>0.12</v>
      </c>
      <c r="G7" s="6">
        <f t="shared" si="1"/>
        <v>360</v>
      </c>
      <c r="H7" s="17">
        <f t="shared" si="2"/>
        <v>6900</v>
      </c>
      <c r="I7" s="17">
        <f t="shared" si="3"/>
        <v>900</v>
      </c>
      <c r="J7" s="17">
        <f t="shared" si="4"/>
        <v>0</v>
      </c>
      <c r="K7" s="45">
        <v>2.5</v>
      </c>
      <c r="L7" s="17">
        <f t="shared" si="0"/>
        <v>75000</v>
      </c>
      <c r="N7" s="25" t="s">
        <v>108</v>
      </c>
      <c r="O7" s="49">
        <v>800</v>
      </c>
    </row>
    <row r="8" spans="1:15" x14ac:dyDescent="0.3">
      <c r="A8" s="42" t="s">
        <v>89</v>
      </c>
      <c r="B8" s="43">
        <v>20000</v>
      </c>
      <c r="C8" s="44">
        <v>0.1</v>
      </c>
      <c r="D8" s="44">
        <v>0.03</v>
      </c>
      <c r="E8" s="44">
        <v>0</v>
      </c>
      <c r="F8" s="44">
        <v>0.04</v>
      </c>
      <c r="G8" s="6">
        <f t="shared" si="1"/>
        <v>80</v>
      </c>
      <c r="H8" s="17">
        <f t="shared" si="2"/>
        <v>0</v>
      </c>
      <c r="I8" s="17">
        <f t="shared" si="3"/>
        <v>600</v>
      </c>
      <c r="J8" s="17">
        <f t="shared" si="4"/>
        <v>2883.9999999999995</v>
      </c>
      <c r="K8" s="45">
        <v>2.5</v>
      </c>
      <c r="L8" s="17">
        <f t="shared" si="0"/>
        <v>50000</v>
      </c>
      <c r="N8" s="25" t="s">
        <v>109</v>
      </c>
      <c r="O8" s="49">
        <v>4000</v>
      </c>
    </row>
    <row r="9" spans="1:15" x14ac:dyDescent="0.3">
      <c r="A9" s="42" t="s">
        <v>90</v>
      </c>
      <c r="B9" s="43">
        <v>30000</v>
      </c>
      <c r="C9" s="44">
        <v>0.1</v>
      </c>
      <c r="D9" s="44">
        <v>0.03</v>
      </c>
      <c r="E9" s="44">
        <v>0.23</v>
      </c>
      <c r="F9" s="44">
        <v>0.04</v>
      </c>
      <c r="G9" s="6">
        <f t="shared" si="1"/>
        <v>120</v>
      </c>
      <c r="H9" s="17">
        <f t="shared" si="2"/>
        <v>6900</v>
      </c>
      <c r="I9" s="17">
        <f t="shared" si="3"/>
        <v>900</v>
      </c>
      <c r="J9" s="17">
        <f t="shared" si="4"/>
        <v>0</v>
      </c>
      <c r="K9" s="45">
        <v>2.5</v>
      </c>
      <c r="L9" s="17">
        <f t="shared" si="0"/>
        <v>75000</v>
      </c>
      <c r="N9" s="25" t="s">
        <v>110</v>
      </c>
      <c r="O9" s="49">
        <v>10000</v>
      </c>
    </row>
    <row r="10" spans="1:15" x14ac:dyDescent="0.3">
      <c r="A10" s="42" t="s">
        <v>91</v>
      </c>
      <c r="B10" s="43"/>
      <c r="C10" s="44">
        <v>0.1</v>
      </c>
      <c r="D10" s="44">
        <v>0.03</v>
      </c>
      <c r="E10" s="44">
        <v>0</v>
      </c>
      <c r="F10" s="44">
        <v>0.18</v>
      </c>
      <c r="G10" s="6">
        <f t="shared" si="1"/>
        <v>0</v>
      </c>
      <c r="H10" s="17">
        <f t="shared" si="2"/>
        <v>0</v>
      </c>
      <c r="I10" s="17">
        <f t="shared" si="3"/>
        <v>0</v>
      </c>
      <c r="J10" s="17">
        <f t="shared" si="4"/>
        <v>0</v>
      </c>
      <c r="K10" s="45">
        <v>2.5</v>
      </c>
      <c r="L10" s="17">
        <f t="shared" si="0"/>
        <v>0</v>
      </c>
      <c r="N10" s="25" t="s">
        <v>111</v>
      </c>
      <c r="O10" s="49">
        <v>4000</v>
      </c>
    </row>
    <row r="11" spans="1:15" x14ac:dyDescent="0.3">
      <c r="A11" s="42" t="s">
        <v>96</v>
      </c>
      <c r="B11" s="43"/>
      <c r="C11" s="44">
        <v>0.1</v>
      </c>
      <c r="D11" s="44">
        <v>0.03</v>
      </c>
      <c r="E11" s="44">
        <v>0.23</v>
      </c>
      <c r="F11" s="44">
        <v>0.18</v>
      </c>
      <c r="G11" s="6">
        <f t="shared" si="1"/>
        <v>0</v>
      </c>
      <c r="H11" s="17">
        <f t="shared" si="2"/>
        <v>0</v>
      </c>
      <c r="I11" s="17">
        <f t="shared" si="3"/>
        <v>0</v>
      </c>
      <c r="J11" s="17">
        <f t="shared" si="4"/>
        <v>0</v>
      </c>
      <c r="K11" s="45">
        <v>2.5</v>
      </c>
      <c r="L11" s="17">
        <f t="shared" si="0"/>
        <v>0</v>
      </c>
      <c r="N11" s="25" t="s">
        <v>112</v>
      </c>
      <c r="O11" s="50">
        <v>0.2</v>
      </c>
    </row>
    <row r="12" spans="1:15" x14ac:dyDescent="0.3">
      <c r="A12" s="16"/>
      <c r="B12" s="6"/>
      <c r="C12" s="7"/>
      <c r="D12" s="7"/>
      <c r="E12" s="7"/>
      <c r="F12" s="7"/>
      <c r="G12" s="6"/>
      <c r="H12" s="17"/>
      <c r="I12" s="17"/>
      <c r="J12" s="17"/>
      <c r="K12" s="18"/>
      <c r="L12" s="17"/>
      <c r="N12" s="25" t="s">
        <v>113</v>
      </c>
      <c r="O12" s="21">
        <f>1-(SUMIF(E2:E11,0,L2:L11))/L15</f>
        <v>0.7</v>
      </c>
    </row>
    <row r="13" spans="1:15" x14ac:dyDescent="0.3">
      <c r="A13" s="16"/>
      <c r="B13" s="6"/>
      <c r="C13" s="7"/>
      <c r="D13" s="7"/>
      <c r="E13" s="7"/>
      <c r="F13" s="7"/>
      <c r="G13" s="6"/>
      <c r="H13" s="17"/>
      <c r="I13" s="17"/>
      <c r="J13" s="17"/>
      <c r="K13" s="18"/>
      <c r="L13" s="17"/>
      <c r="N13" s="25" t="s">
        <v>123</v>
      </c>
      <c r="O13" s="51">
        <v>0.05</v>
      </c>
    </row>
    <row r="14" spans="1:15" x14ac:dyDescent="0.3">
      <c r="A14" s="16"/>
      <c r="B14" s="6"/>
      <c r="C14" s="7"/>
      <c r="D14" s="7"/>
      <c r="E14" s="7"/>
      <c r="F14" s="7"/>
      <c r="G14" s="6"/>
      <c r="H14" s="17"/>
      <c r="I14" s="17"/>
      <c r="J14" s="17"/>
      <c r="K14" s="18"/>
      <c r="L14" s="17"/>
    </row>
    <row r="15" spans="1:15" x14ac:dyDescent="0.3">
      <c r="A15" s="19" t="s">
        <v>97</v>
      </c>
      <c r="B15" s="9">
        <f>SUM(B2:B11)</f>
        <v>220000</v>
      </c>
      <c r="C15" s="9"/>
      <c r="D15" s="9"/>
      <c r="E15" s="9"/>
      <c r="F15" s="20"/>
      <c r="G15" s="20">
        <f>SUM(G2:G11)</f>
        <v>2960</v>
      </c>
      <c r="H15" s="20">
        <f>SUM(H2:H11)</f>
        <v>36800</v>
      </c>
      <c r="I15" s="20">
        <f>SUM(I2:I11)</f>
        <v>6600</v>
      </c>
      <c r="J15" s="20">
        <f>SUM(J2:J11)</f>
        <v>4120</v>
      </c>
      <c r="K15" s="9"/>
      <c r="L15" s="20">
        <f>SUM(L2:L11)</f>
        <v>500000</v>
      </c>
    </row>
    <row r="17" spans="1:8" x14ac:dyDescent="0.3">
      <c r="A17" s="30"/>
      <c r="B17" s="13" t="s">
        <v>100</v>
      </c>
      <c r="C17" s="13" t="s">
        <v>73</v>
      </c>
      <c r="D17" s="13" t="s">
        <v>125</v>
      </c>
      <c r="E17" s="13" t="s">
        <v>126</v>
      </c>
      <c r="F17" s="13" t="s">
        <v>131</v>
      </c>
      <c r="G17" s="13" t="s">
        <v>127</v>
      </c>
      <c r="H17" s="13" t="s">
        <v>130</v>
      </c>
    </row>
    <row r="18" spans="1:8" x14ac:dyDescent="0.3">
      <c r="A18" s="16" t="s">
        <v>101</v>
      </c>
      <c r="B18" s="6">
        <f>L15</f>
        <v>500000</v>
      </c>
      <c r="C18" s="6">
        <f>L15</f>
        <v>500000</v>
      </c>
      <c r="D18" s="6">
        <f>L15</f>
        <v>500000</v>
      </c>
      <c r="E18" s="6">
        <f>L15</f>
        <v>500000</v>
      </c>
      <c r="F18" s="6">
        <f>L15</f>
        <v>500000</v>
      </c>
      <c r="G18" s="6">
        <f>L15</f>
        <v>500000</v>
      </c>
      <c r="H18" s="6">
        <f>L15</f>
        <v>500000</v>
      </c>
    </row>
    <row r="19" spans="1:8" x14ac:dyDescent="0.3">
      <c r="A19" s="16" t="s">
        <v>102</v>
      </c>
      <c r="B19" s="6">
        <f>B15+H15+I15+J15</f>
        <v>267520</v>
      </c>
      <c r="C19" s="6">
        <f>B15+I15+H15</f>
        <v>263400</v>
      </c>
      <c r="D19" s="6">
        <f>B15+I15</f>
        <v>226600</v>
      </c>
      <c r="E19" s="6">
        <f>B15+I15</f>
        <v>226600</v>
      </c>
      <c r="F19" s="6">
        <f>B15+I15+H15</f>
        <v>263400</v>
      </c>
      <c r="G19" s="6">
        <f>B15+I15</f>
        <v>226600</v>
      </c>
      <c r="H19" s="6">
        <f>B15+I15</f>
        <v>226600</v>
      </c>
    </row>
    <row r="20" spans="1:8" x14ac:dyDescent="0.3">
      <c r="A20" s="16" t="s">
        <v>100</v>
      </c>
      <c r="B20" s="6">
        <f>L15*O12*O3+L15*O2*(1-O12)</f>
        <v>33000</v>
      </c>
      <c r="C20" s="4" t="s">
        <v>118</v>
      </c>
      <c r="D20" s="4" t="s">
        <v>118</v>
      </c>
      <c r="E20" s="4" t="s">
        <v>118</v>
      </c>
      <c r="F20" s="4" t="s">
        <v>118</v>
      </c>
      <c r="G20" s="4" t="s">
        <v>118</v>
      </c>
      <c r="H20" s="4" t="s">
        <v>118</v>
      </c>
    </row>
    <row r="21" spans="1:8" x14ac:dyDescent="0.3">
      <c r="A21" s="16" t="s">
        <v>114</v>
      </c>
      <c r="B21" s="6">
        <f>O1*L15</f>
        <v>140000</v>
      </c>
      <c r="C21" s="6">
        <f>C18*O1</f>
        <v>140000</v>
      </c>
      <c r="D21" s="6">
        <f>D18*O1</f>
        <v>140000</v>
      </c>
      <c r="E21" s="6">
        <f>E18*O1</f>
        <v>140000</v>
      </c>
      <c r="F21" s="6">
        <f>F18*O1</f>
        <v>140000</v>
      </c>
      <c r="G21" s="6">
        <f>G18*O1</f>
        <v>140000</v>
      </c>
      <c r="H21" s="6">
        <f>H18*O1</f>
        <v>140000</v>
      </c>
    </row>
    <row r="22" spans="1:8" x14ac:dyDescent="0.3">
      <c r="A22" s="16" t="s">
        <v>62</v>
      </c>
      <c r="B22" s="4" t="s">
        <v>118</v>
      </c>
      <c r="C22" s="6">
        <f>0.012*C18</f>
        <v>6000</v>
      </c>
      <c r="D22" s="6">
        <f>0.012*D18</f>
        <v>6000</v>
      </c>
      <c r="E22" s="6">
        <f>0.012*E18</f>
        <v>6000</v>
      </c>
      <c r="F22" s="6" t="s">
        <v>118</v>
      </c>
      <c r="G22" s="6" t="s">
        <v>118</v>
      </c>
      <c r="H22" s="6" t="s">
        <v>118</v>
      </c>
    </row>
    <row r="23" spans="1:8" x14ac:dyDescent="0.3">
      <c r="A23" s="16" t="s">
        <v>63</v>
      </c>
      <c r="B23" s="4" t="s">
        <v>118</v>
      </c>
      <c r="C23" s="6">
        <f>0.0108*C18</f>
        <v>5400</v>
      </c>
      <c r="D23" s="6">
        <f>0.0108*D18</f>
        <v>5400</v>
      </c>
      <c r="E23" s="6">
        <f>0.0108*E18</f>
        <v>5400</v>
      </c>
      <c r="F23" s="6" t="s">
        <v>118</v>
      </c>
      <c r="G23" s="6" t="s">
        <v>118</v>
      </c>
      <c r="H23" s="6" t="s">
        <v>118</v>
      </c>
    </row>
    <row r="24" spans="1:8" x14ac:dyDescent="0.3">
      <c r="A24" s="16" t="s">
        <v>119</v>
      </c>
      <c r="B24" s="4" t="s">
        <v>118</v>
      </c>
      <c r="C24" s="6">
        <f>0.0365*C21</f>
        <v>5110</v>
      </c>
      <c r="D24" s="6">
        <f>0.0365*D21</f>
        <v>5110</v>
      </c>
      <c r="E24" s="6">
        <f>0.0365*E21</f>
        <v>5110</v>
      </c>
      <c r="F24" s="6" t="s">
        <v>118</v>
      </c>
      <c r="G24" s="6" t="s">
        <v>118</v>
      </c>
      <c r="H24" s="6" t="s">
        <v>118</v>
      </c>
    </row>
    <row r="25" spans="1:8" x14ac:dyDescent="0.3">
      <c r="A25" s="16"/>
      <c r="B25" s="4"/>
      <c r="C25" s="23"/>
      <c r="D25" s="23"/>
      <c r="E25" s="23"/>
      <c r="F25" s="23"/>
      <c r="G25" s="23"/>
      <c r="H25" s="23"/>
    </row>
    <row r="26" spans="1:8" x14ac:dyDescent="0.3">
      <c r="A26" s="16" t="s">
        <v>121</v>
      </c>
      <c r="B26" s="4" t="s">
        <v>118</v>
      </c>
      <c r="C26" s="6">
        <f>(L15*O11*O4)+L15*O13*(1-O11)*0.12+L15*(1-O11)*(1-O13)*0.04-G15</f>
        <v>34640</v>
      </c>
      <c r="D26" s="6">
        <f>(L15*O11*O4)+L15*O13*(1-O11)*0.12+L15*(1-O11)*(1-O13)*0.04-G15</f>
        <v>34640</v>
      </c>
      <c r="E26" s="6">
        <f>L15*O11*O13*0.06+L15*(O11)*(1-O13)*0.14+(1-O11)*L15*0.013</f>
        <v>18800</v>
      </c>
      <c r="F26" s="6">
        <f>C26</f>
        <v>34640</v>
      </c>
      <c r="G26" s="6">
        <f>C26</f>
        <v>34640</v>
      </c>
      <c r="H26" s="6">
        <f>E26</f>
        <v>18800</v>
      </c>
    </row>
    <row r="27" spans="1:8" x14ac:dyDescent="0.3">
      <c r="A27" s="16" t="s">
        <v>122</v>
      </c>
      <c r="B27" s="4" t="s">
        <v>118</v>
      </c>
      <c r="C27" s="24">
        <f>(1-O11)*L15*((O4*100+1-4)/100)*(1-O13)+(1-O11)*L15*((O4*100+1-12)/100)*O13</f>
        <v>66400</v>
      </c>
      <c r="D27" s="24">
        <f>(1-O11)*L15*((O4*100+1-4)/100)*(1-O13)+(1-O11)*L15*((O4*100+1-12)/100)*O13</f>
        <v>66400</v>
      </c>
      <c r="E27" s="24">
        <f>(1-O11)*L15*((O4*100+1-4)/100)*(1-O13)+(1-O11)*L15*((O4*100+1-12)/100)*O13</f>
        <v>66400</v>
      </c>
      <c r="F27" s="24">
        <f>C27</f>
        <v>66400</v>
      </c>
      <c r="G27" s="24">
        <f>C27</f>
        <v>66400</v>
      </c>
      <c r="H27" s="24">
        <f>D27</f>
        <v>66400</v>
      </c>
    </row>
    <row r="28" spans="1:8" x14ac:dyDescent="0.3">
      <c r="A28" s="16"/>
      <c r="B28" s="4"/>
      <c r="C28" s="4"/>
      <c r="D28" s="4"/>
      <c r="E28" s="4"/>
      <c r="F28" s="4"/>
      <c r="G28" s="4"/>
      <c r="H28" s="4"/>
    </row>
    <row r="29" spans="1:8" x14ac:dyDescent="0.3">
      <c r="A29" s="16" t="s">
        <v>115</v>
      </c>
      <c r="B29" s="6">
        <f>B18-B19-B20-B21</f>
        <v>59480</v>
      </c>
      <c r="C29" s="6">
        <f>C18-C19-C21-C22-C23-C24-C26-C27</f>
        <v>-20950</v>
      </c>
      <c r="D29" s="6">
        <f>D18-D19-D21-D22-D23-D24-D26-D27</f>
        <v>15850</v>
      </c>
      <c r="E29" s="6">
        <f>E18-E19-E21-E22-E23-E24-E26-E27</f>
        <v>31690</v>
      </c>
      <c r="F29" s="6">
        <f>F18-F19-F21-F26-F27</f>
        <v>-4440</v>
      </c>
      <c r="G29" s="6">
        <f>G18-G19-G21-G26-G27</f>
        <v>32360</v>
      </c>
      <c r="H29" s="6">
        <f>H18-H19-H21-H26-H27</f>
        <v>48200</v>
      </c>
    </row>
    <row r="30" spans="1:8" x14ac:dyDescent="0.3">
      <c r="A30" s="16"/>
      <c r="B30" s="4"/>
      <c r="C30" s="4"/>
      <c r="D30" s="4"/>
      <c r="E30" s="4"/>
      <c r="F30" s="4"/>
      <c r="G30" s="4"/>
      <c r="H30" s="4"/>
    </row>
    <row r="31" spans="1:8" x14ac:dyDescent="0.3">
      <c r="A31" s="16" t="s">
        <v>116</v>
      </c>
      <c r="B31" s="6">
        <f>O6+O7+O10+O9</f>
        <v>24800</v>
      </c>
      <c r="C31" s="6">
        <f>O6+O8+O9*1.32+O10</f>
        <v>31200</v>
      </c>
      <c r="D31" s="6">
        <f>O6+O8+O9*1.32+O10</f>
        <v>31200</v>
      </c>
      <c r="E31" s="6">
        <f>O6+O8+O9*1.32+O10</f>
        <v>31200</v>
      </c>
      <c r="F31" s="6">
        <f>O6+O8+O9*1.32+O10</f>
        <v>31200</v>
      </c>
      <c r="G31" s="6">
        <f>O6+O8+O9*1.32+O10</f>
        <v>31200</v>
      </c>
      <c r="H31" s="6">
        <f>O6+O8+O9*1.32+O10</f>
        <v>31200</v>
      </c>
    </row>
    <row r="32" spans="1:8" x14ac:dyDescent="0.3">
      <c r="A32" s="16" t="s">
        <v>124</v>
      </c>
      <c r="B32" s="6">
        <f>B29-B31</f>
        <v>34680</v>
      </c>
      <c r="C32" s="6">
        <f>C29-C31</f>
        <v>-52150</v>
      </c>
      <c r="D32" s="6">
        <f>D29-D31</f>
        <v>-15350</v>
      </c>
      <c r="E32" s="6">
        <f>E29-E31</f>
        <v>490</v>
      </c>
      <c r="F32" s="6">
        <f>F35-F36-F37-F38</f>
        <v>-22286.400000000001</v>
      </c>
      <c r="G32" s="6">
        <f>G35-G36-G37-G38</f>
        <v>5681.6</v>
      </c>
      <c r="H32" s="6">
        <f>H35-H36-H37-H38</f>
        <v>22520</v>
      </c>
    </row>
    <row r="33" spans="1:8" x14ac:dyDescent="0.3">
      <c r="A33" s="16" t="s">
        <v>117</v>
      </c>
      <c r="B33" s="5">
        <f t="shared" ref="B33:H33" si="5">B32/B18</f>
        <v>6.9360000000000005E-2</v>
      </c>
      <c r="C33" s="5">
        <f t="shared" si="5"/>
        <v>-0.1043</v>
      </c>
      <c r="D33" s="5">
        <f t="shared" si="5"/>
        <v>-3.0700000000000002E-2</v>
      </c>
      <c r="E33" s="5">
        <f t="shared" si="5"/>
        <v>9.7999999999999997E-4</v>
      </c>
      <c r="F33" s="5">
        <f t="shared" si="5"/>
        <v>-4.4572800000000003E-2</v>
      </c>
      <c r="G33" s="5">
        <f t="shared" si="5"/>
        <v>1.13632E-2</v>
      </c>
      <c r="H33" s="5">
        <f t="shared" si="5"/>
        <v>4.5039999999999997E-2</v>
      </c>
    </row>
    <row r="35" spans="1:8" x14ac:dyDescent="0.3">
      <c r="D35" s="16" t="s">
        <v>129</v>
      </c>
      <c r="E35" s="4"/>
      <c r="F35" s="6">
        <f>F29-F31</f>
        <v>-35640</v>
      </c>
      <c r="G35" s="6">
        <f t="shared" ref="G35:H35" si="6">G29-G31</f>
        <v>1160</v>
      </c>
      <c r="H35" s="6">
        <f t="shared" si="6"/>
        <v>17000</v>
      </c>
    </row>
    <row r="36" spans="1:8" x14ac:dyDescent="0.3">
      <c r="D36" s="16" t="s">
        <v>128</v>
      </c>
      <c r="E36" s="4"/>
      <c r="F36" s="6">
        <f>0.15*(F35-F40)</f>
        <v>-8346</v>
      </c>
      <c r="G36" s="6">
        <f t="shared" ref="G36:H36" si="7">0.15*(G35-G40)</f>
        <v>-2826</v>
      </c>
      <c r="H36" s="6">
        <f t="shared" si="7"/>
        <v>-3450</v>
      </c>
    </row>
    <row r="37" spans="1:8" x14ac:dyDescent="0.3">
      <c r="D37" s="16" t="s">
        <v>63</v>
      </c>
      <c r="E37" s="4"/>
      <c r="F37" s="6">
        <f>0.09*(F35-F40)</f>
        <v>-5007.5999999999995</v>
      </c>
      <c r="G37" s="6">
        <f t="shared" ref="G37:H37" si="8">0.09*(G35-G40)</f>
        <v>-1695.6</v>
      </c>
      <c r="H37" s="6">
        <f t="shared" si="8"/>
        <v>-2070</v>
      </c>
    </row>
    <row r="38" spans="1:8" x14ac:dyDescent="0.3">
      <c r="D38" s="16" t="s">
        <v>119</v>
      </c>
      <c r="E38" s="4"/>
      <c r="F38" s="6">
        <v>0</v>
      </c>
      <c r="G38" s="6">
        <v>0</v>
      </c>
      <c r="H38" s="6">
        <v>0</v>
      </c>
    </row>
    <row r="40" spans="1:8" x14ac:dyDescent="0.3">
      <c r="D40" s="31" t="s">
        <v>132</v>
      </c>
      <c r="E40" s="32"/>
      <c r="F40" s="43">
        <v>20000</v>
      </c>
      <c r="G40" s="43">
        <v>20000</v>
      </c>
      <c r="H40" s="43">
        <v>40000</v>
      </c>
    </row>
  </sheetData>
  <mergeCells count="1">
    <mergeCell ref="D40:E40"/>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O QUE</vt:lpstr>
      <vt:lpstr>PARA</vt:lpstr>
      <vt:lpstr>DISTRIBUICAO</vt:lpstr>
      <vt:lpstr>MEI</vt:lpstr>
      <vt:lpstr>Simples</vt:lpstr>
      <vt:lpstr>Simples Nacional</vt:lpstr>
      <vt:lpstr>Lucro Presumido</vt:lpstr>
      <vt:lpstr>Lucro Real</vt:lpstr>
      <vt:lpstr>COMPARATIVO</vt:lpstr>
      <vt:lpstr>ICMS INTERESTADUAL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 Gontijo</dc:creator>
  <cp:lastModifiedBy>Bruno Gontijo</cp:lastModifiedBy>
  <cp:lastPrinted>2026-04-20T17:05:06Z</cp:lastPrinted>
  <dcterms:created xsi:type="dcterms:W3CDTF">2026-04-20T14:18:41Z</dcterms:created>
  <dcterms:modified xsi:type="dcterms:W3CDTF">2026-06-15T18:39:42Z</dcterms:modified>
</cp:coreProperties>
</file>